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\ESTADOS FINANCIEROS\2019\CRITERIOS\"/>
    </mc:Choice>
  </mc:AlternateContent>
  <bookViews>
    <workbookView xWindow="0" yWindow="0" windowWidth="23040" windowHeight="10452" tabRatio="940" activeTab="8"/>
  </bookViews>
  <sheets>
    <sheet name="ANEXO I-F1 ESFD" sheetId="1" r:id="rId1"/>
    <sheet name="F-2 InfAnaDeudaPubOP" sheetId="2" r:id="rId2"/>
    <sheet name="F-3 InfAnaObligDifFinan" sheetId="3" r:id="rId3"/>
    <sheet name="F-4 BalancePresupuestario" sheetId="4" r:id="rId4"/>
    <sheet name="F-5 EAID" sheetId="5" r:id="rId5"/>
    <sheet name="F-6a  EAEPED-COG" sheetId="6" r:id="rId6"/>
    <sheet name="F-6b EAEPED-CA" sheetId="7" r:id="rId7"/>
    <sheet name="F-6C EAEPED-CF" sheetId="8" r:id="rId8"/>
    <sheet name="F-6d EAEPED-CSPC" sheetId="9" r:id="rId9"/>
  </sheets>
  <definedNames>
    <definedName name="_xlnm.Print_Titles" localSheetId="0">'ANEXO I-F1 ESFD'!$2:$6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BalancePresupuestario'!$1:$4</definedName>
    <definedName name="_xlnm.Print_Titles" localSheetId="4">'F-5 EAID'!$1:$7</definedName>
    <definedName name="_xlnm.Print_Titles" localSheetId="5">'F-6a  EAEPED-COG'!$1:$7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6" l="1"/>
  <c r="E126" i="6"/>
  <c r="E127" i="6"/>
  <c r="E128" i="6"/>
  <c r="E129" i="6"/>
  <c r="E130" i="6"/>
  <c r="E131" i="6"/>
  <c r="E104" i="6"/>
  <c r="E105" i="6"/>
  <c r="E106" i="6"/>
  <c r="E107" i="6"/>
  <c r="E108" i="6"/>
  <c r="E109" i="6"/>
  <c r="E110" i="6"/>
  <c r="E111" i="6"/>
  <c r="E103" i="6"/>
  <c r="E94" i="6"/>
  <c r="E95" i="6"/>
  <c r="E96" i="6"/>
  <c r="E97" i="6"/>
  <c r="E98" i="6"/>
  <c r="E99" i="6"/>
  <c r="E100" i="6"/>
  <c r="E101" i="6"/>
  <c r="E93" i="6"/>
  <c r="E86" i="6"/>
  <c r="E87" i="6"/>
  <c r="E88" i="6"/>
  <c r="E89" i="6"/>
  <c r="E90" i="6"/>
  <c r="E91" i="6"/>
  <c r="E85" i="6"/>
  <c r="E29" i="6"/>
  <c r="E30" i="6"/>
  <c r="E31" i="6"/>
  <c r="E32" i="6"/>
  <c r="E33" i="6"/>
  <c r="E34" i="6"/>
  <c r="E35" i="6"/>
  <c r="E36" i="6"/>
  <c r="E28" i="6"/>
  <c r="E19" i="6"/>
  <c r="E20" i="6"/>
  <c r="E21" i="6"/>
  <c r="E22" i="6"/>
  <c r="E23" i="6"/>
  <c r="E24" i="6"/>
  <c r="E25" i="6"/>
  <c r="E26" i="6"/>
  <c r="E18" i="6"/>
  <c r="E11" i="6"/>
  <c r="E12" i="6"/>
  <c r="E13" i="6"/>
  <c r="E14" i="6"/>
  <c r="E15" i="6"/>
  <c r="E16" i="6"/>
  <c r="E10" i="6"/>
  <c r="D22" i="9" l="1"/>
  <c r="D23" i="9"/>
  <c r="D24" i="9"/>
  <c r="D25" i="9"/>
  <c r="D26" i="9"/>
  <c r="D27" i="9"/>
  <c r="D28" i="9"/>
  <c r="D29" i="9"/>
  <c r="D30" i="9"/>
  <c r="D21" i="9"/>
  <c r="D10" i="9"/>
  <c r="D11" i="9"/>
  <c r="D12" i="9"/>
  <c r="D13" i="9"/>
  <c r="D14" i="9"/>
  <c r="D15" i="9"/>
  <c r="D16" i="9"/>
  <c r="D17" i="9"/>
  <c r="D18" i="9"/>
  <c r="D9" i="9"/>
  <c r="E19" i="2" l="1"/>
  <c r="F19" i="2"/>
  <c r="E12" i="8"/>
  <c r="E13" i="8"/>
  <c r="E14" i="8"/>
  <c r="E15" i="8"/>
  <c r="E16" i="8"/>
  <c r="E17" i="8"/>
  <c r="E18" i="8"/>
  <c r="E11" i="8"/>
  <c r="E22" i="8"/>
  <c r="E23" i="8"/>
  <c r="E24" i="8"/>
  <c r="E25" i="8"/>
  <c r="E26" i="8"/>
  <c r="E27" i="8"/>
  <c r="E21" i="8"/>
  <c r="E31" i="8"/>
  <c r="E32" i="8"/>
  <c r="E33" i="8"/>
  <c r="E34" i="8"/>
  <c r="E35" i="8"/>
  <c r="E36" i="8"/>
  <c r="E37" i="8"/>
  <c r="E38" i="8"/>
  <c r="E30" i="8"/>
  <c r="E42" i="8"/>
  <c r="E43" i="8"/>
  <c r="E44" i="8"/>
  <c r="E41" i="8"/>
  <c r="E49" i="8"/>
  <c r="E50" i="8"/>
  <c r="E51" i="8"/>
  <c r="E52" i="8"/>
  <c r="E53" i="8"/>
  <c r="E54" i="8"/>
  <c r="E55" i="8"/>
  <c r="E48" i="8"/>
  <c r="E79" i="8"/>
  <c r="E80" i="8"/>
  <c r="E81" i="8"/>
  <c r="E78" i="8"/>
  <c r="E68" i="8"/>
  <c r="E69" i="8"/>
  <c r="E70" i="8"/>
  <c r="E71" i="8"/>
  <c r="E72" i="8"/>
  <c r="E73" i="8"/>
  <c r="E74" i="8"/>
  <c r="E75" i="8"/>
  <c r="E67" i="8"/>
  <c r="E59" i="8"/>
  <c r="E60" i="8"/>
  <c r="E61" i="8"/>
  <c r="E62" i="8"/>
  <c r="E63" i="8"/>
  <c r="E64" i="8"/>
  <c r="E58" i="8"/>
  <c r="D19" i="2"/>
  <c r="C19" i="2"/>
  <c r="G17" i="2"/>
  <c r="C26" i="2"/>
  <c r="C21" i="2"/>
  <c r="F19" i="7"/>
  <c r="E19" i="7"/>
  <c r="C19" i="7"/>
  <c r="B19" i="7"/>
  <c r="B30" i="7" s="1"/>
  <c r="F8" i="7"/>
  <c r="E8" i="7"/>
  <c r="E30" i="7" s="1"/>
  <c r="C8" i="7"/>
  <c r="C30" i="7" s="1"/>
  <c r="B8" i="7"/>
  <c r="D11" i="7"/>
  <c r="D8" i="7" s="1"/>
  <c r="D12" i="7"/>
  <c r="D13" i="7"/>
  <c r="D14" i="7"/>
  <c r="D15" i="7"/>
  <c r="D16" i="7"/>
  <c r="D17" i="7"/>
  <c r="D10" i="7"/>
  <c r="G10" i="7" s="1"/>
  <c r="D22" i="7"/>
  <c r="D23" i="7"/>
  <c r="D24" i="7"/>
  <c r="D25" i="7"/>
  <c r="D26" i="7"/>
  <c r="D27" i="7"/>
  <c r="D28" i="7"/>
  <c r="D21" i="7"/>
  <c r="G21" i="7" s="1"/>
  <c r="F38" i="5"/>
  <c r="F32" i="5"/>
  <c r="F33" i="5"/>
  <c r="F34" i="5"/>
  <c r="F35" i="5"/>
  <c r="F31" i="5"/>
  <c r="F20" i="5"/>
  <c r="F21" i="5"/>
  <c r="F22" i="5"/>
  <c r="F23" i="5"/>
  <c r="F24" i="5"/>
  <c r="F25" i="5"/>
  <c r="F26" i="5"/>
  <c r="F27" i="5"/>
  <c r="F28" i="5"/>
  <c r="F29" i="5"/>
  <c r="F19" i="5"/>
  <c r="F15" i="5"/>
  <c r="F11" i="5"/>
  <c r="F12" i="5"/>
  <c r="F13" i="5"/>
  <c r="F14" i="5"/>
  <c r="F10" i="5"/>
  <c r="F66" i="5"/>
  <c r="D63" i="5"/>
  <c r="D58" i="5"/>
  <c r="E49" i="5"/>
  <c r="D39" i="5"/>
  <c r="D37" i="5"/>
  <c r="D30" i="5"/>
  <c r="D17" i="5"/>
  <c r="D43" i="5" s="1"/>
  <c r="F30" i="7" l="1"/>
  <c r="D19" i="7"/>
  <c r="D30" i="7" s="1"/>
  <c r="G30" i="7" s="1"/>
  <c r="G19" i="2"/>
  <c r="G19" i="7"/>
  <c r="G8" i="7"/>
  <c r="G92" i="6"/>
  <c r="D27" i="6"/>
  <c r="C9" i="6" l="1"/>
  <c r="C17" i="6"/>
  <c r="C27" i="6"/>
  <c r="C37" i="6"/>
  <c r="D9" i="6"/>
  <c r="F84" i="6" l="1"/>
  <c r="F47" i="6"/>
  <c r="H35" i="6" l="1"/>
  <c r="E27" i="6"/>
  <c r="E102" i="6"/>
  <c r="F102" i="6"/>
  <c r="C92" i="6" l="1"/>
  <c r="D17" i="6"/>
  <c r="C84" i="6"/>
  <c r="C112" i="6"/>
  <c r="D112" i="6"/>
  <c r="D102" i="6"/>
  <c r="C102" i="6"/>
  <c r="C17" i="1" l="1"/>
  <c r="F57" i="6" l="1"/>
  <c r="E116" i="6"/>
  <c r="E49" i="6"/>
  <c r="E50" i="6"/>
  <c r="E51" i="6"/>
  <c r="E52" i="6"/>
  <c r="E53" i="6"/>
  <c r="E54" i="6"/>
  <c r="E55" i="6"/>
  <c r="E56" i="6"/>
  <c r="E48" i="6"/>
  <c r="E41" i="6"/>
  <c r="I16" i="5"/>
  <c r="F16" i="5"/>
  <c r="F36" i="5"/>
  <c r="E9" i="6" l="1"/>
  <c r="E84" i="6"/>
  <c r="H84" i="6" l="1"/>
  <c r="B60" i="1"/>
  <c r="G30" i="9" l="1"/>
  <c r="G29" i="9"/>
  <c r="G28" i="9"/>
  <c r="G26" i="9"/>
  <c r="G25" i="9"/>
  <c r="G24" i="9"/>
  <c r="G22" i="9"/>
  <c r="G21" i="9"/>
  <c r="G18" i="9"/>
  <c r="G17" i="9"/>
  <c r="G16" i="9"/>
  <c r="G14" i="9"/>
  <c r="G13" i="9"/>
  <c r="G12" i="9"/>
  <c r="G10" i="9"/>
  <c r="G9" i="9"/>
  <c r="H78" i="6"/>
  <c r="G28" i="7"/>
  <c r="G27" i="7"/>
  <c r="G26" i="7"/>
  <c r="G25" i="7"/>
  <c r="G24" i="7"/>
  <c r="G23" i="7"/>
  <c r="G22" i="7"/>
  <c r="G17" i="7"/>
  <c r="G16" i="7"/>
  <c r="G15" i="7"/>
  <c r="G14" i="7"/>
  <c r="G13" i="7"/>
  <c r="G12" i="7"/>
  <c r="G11" i="7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1" i="8"/>
  <c r="H12" i="8"/>
  <c r="H13" i="8"/>
  <c r="H14" i="8"/>
  <c r="H15" i="8"/>
  <c r="H16" i="8"/>
  <c r="H17" i="8"/>
  <c r="H18" i="8"/>
  <c r="I46" i="5"/>
  <c r="H18" i="6" l="1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6" i="6"/>
  <c r="H38" i="6"/>
  <c r="H39" i="6"/>
  <c r="H40" i="6"/>
  <c r="H41" i="6"/>
  <c r="H42" i="6"/>
  <c r="H43" i="6"/>
  <c r="H44" i="6"/>
  <c r="H45" i="6"/>
  <c r="H46" i="6"/>
  <c r="H48" i="6"/>
  <c r="H49" i="6"/>
  <c r="H50" i="6"/>
  <c r="H51" i="6"/>
  <c r="H52" i="6"/>
  <c r="H53" i="6"/>
  <c r="H54" i="6"/>
  <c r="H55" i="6"/>
  <c r="H56" i="6"/>
  <c r="H58" i="6"/>
  <c r="H59" i="6"/>
  <c r="H60" i="6"/>
  <c r="H62" i="6"/>
  <c r="H63" i="6"/>
  <c r="H64" i="6"/>
  <c r="H65" i="6"/>
  <c r="H66" i="6"/>
  <c r="H67" i="6"/>
  <c r="H68" i="6"/>
  <c r="H69" i="6"/>
  <c r="H71" i="6"/>
  <c r="H72" i="6"/>
  <c r="H73" i="6"/>
  <c r="H75" i="6"/>
  <c r="H76" i="6"/>
  <c r="H77" i="6"/>
  <c r="H79" i="6"/>
  <c r="H80" i="6"/>
  <c r="H81" i="6"/>
  <c r="H85" i="6"/>
  <c r="H86" i="6"/>
  <c r="H87" i="6"/>
  <c r="H88" i="6"/>
  <c r="H90" i="6"/>
  <c r="H91" i="6"/>
  <c r="H93" i="6"/>
  <c r="H94" i="6"/>
  <c r="H95" i="6"/>
  <c r="H96" i="6"/>
  <c r="H97" i="6"/>
  <c r="H98" i="6"/>
  <c r="H99" i="6"/>
  <c r="H100" i="6"/>
  <c r="H101" i="6"/>
  <c r="H103" i="6"/>
  <c r="H104" i="6"/>
  <c r="H105" i="6"/>
  <c r="H106" i="6"/>
  <c r="H107" i="6"/>
  <c r="H108" i="6"/>
  <c r="H109" i="6"/>
  <c r="H110" i="6"/>
  <c r="H111" i="6"/>
  <c r="H113" i="6"/>
  <c r="H114" i="6"/>
  <c r="H115" i="6"/>
  <c r="H116" i="6"/>
  <c r="H117" i="6"/>
  <c r="H118" i="6"/>
  <c r="H119" i="6"/>
  <c r="H120" i="6"/>
  <c r="H121" i="6"/>
  <c r="H123" i="6"/>
  <c r="H124" i="6"/>
  <c r="H125" i="6"/>
  <c r="H126" i="6"/>
  <c r="H127" i="6"/>
  <c r="H128" i="6"/>
  <c r="H129" i="6"/>
  <c r="H130" i="6"/>
  <c r="H131" i="6"/>
  <c r="H133" i="6"/>
  <c r="H134" i="6"/>
  <c r="H135" i="6"/>
  <c r="H137" i="6"/>
  <c r="H138" i="6"/>
  <c r="H139" i="6"/>
  <c r="H140" i="6"/>
  <c r="H141" i="6"/>
  <c r="H142" i="6"/>
  <c r="H143" i="6"/>
  <c r="H144" i="6"/>
  <c r="H146" i="6"/>
  <c r="H147" i="6"/>
  <c r="H148" i="6"/>
  <c r="H150" i="6"/>
  <c r="H151" i="6"/>
  <c r="H152" i="6"/>
  <c r="H153" i="6"/>
  <c r="H154" i="6"/>
  <c r="H155" i="6"/>
  <c r="H156" i="6"/>
  <c r="H10" i="6"/>
  <c r="H11" i="6"/>
  <c r="H12" i="6"/>
  <c r="H13" i="6"/>
  <c r="H14" i="6"/>
  <c r="H15" i="6"/>
  <c r="H16" i="6"/>
  <c r="I67" i="5" l="1"/>
  <c r="I60" i="5"/>
  <c r="I61" i="5"/>
  <c r="I62" i="5"/>
  <c r="I64" i="5"/>
  <c r="I65" i="5"/>
  <c r="I66" i="5"/>
  <c r="I59" i="5"/>
  <c r="I50" i="5"/>
  <c r="I51" i="5"/>
  <c r="I52" i="5"/>
  <c r="I53" i="5"/>
  <c r="I54" i="5"/>
  <c r="I55" i="5"/>
  <c r="I56" i="5"/>
  <c r="I57" i="5"/>
  <c r="I38" i="5"/>
  <c r="I40" i="5"/>
  <c r="I41" i="5"/>
  <c r="I36" i="5"/>
  <c r="I35" i="5"/>
  <c r="I31" i="5"/>
  <c r="I32" i="5"/>
  <c r="I33" i="5"/>
  <c r="I34" i="5"/>
  <c r="I29" i="5"/>
  <c r="I20" i="5"/>
  <c r="I21" i="5"/>
  <c r="I22" i="5"/>
  <c r="I23" i="5"/>
  <c r="I24" i="5"/>
  <c r="I25" i="5"/>
  <c r="I26" i="5"/>
  <c r="I27" i="5"/>
  <c r="I28" i="5"/>
  <c r="I19" i="5"/>
  <c r="I11" i="5"/>
  <c r="I12" i="5"/>
  <c r="I13" i="5"/>
  <c r="I14" i="5"/>
  <c r="I15" i="5"/>
  <c r="I10" i="5"/>
  <c r="D38" i="2" l="1"/>
  <c r="E38" i="2"/>
  <c r="F38" i="2"/>
  <c r="G38" i="2"/>
  <c r="C38" i="2"/>
  <c r="D26" i="2"/>
  <c r="E26" i="2"/>
  <c r="F26" i="2"/>
  <c r="H26" i="2"/>
  <c r="I26" i="2"/>
  <c r="D21" i="2"/>
  <c r="E21" i="2"/>
  <c r="F21" i="2"/>
  <c r="H21" i="2"/>
  <c r="I21" i="2"/>
  <c r="G26" i="2" l="1"/>
  <c r="G21" i="2"/>
  <c r="K8" i="3"/>
  <c r="K9" i="3"/>
  <c r="K10" i="3"/>
  <c r="K11" i="3"/>
  <c r="K12" i="3"/>
  <c r="K14" i="3"/>
  <c r="K15" i="3"/>
  <c r="K16" i="3"/>
  <c r="K17" i="3"/>
  <c r="K18" i="3"/>
  <c r="G10" i="2"/>
  <c r="G11" i="2"/>
  <c r="G12" i="2"/>
  <c r="G14" i="2"/>
  <c r="G15" i="2"/>
  <c r="G16" i="2"/>
  <c r="G22" i="2"/>
  <c r="G23" i="2"/>
  <c r="G24" i="2"/>
  <c r="G25" i="2"/>
  <c r="G27" i="2"/>
  <c r="G28" i="2"/>
  <c r="G29" i="2"/>
  <c r="C9" i="4"/>
  <c r="C27" i="9" l="1"/>
  <c r="E27" i="9"/>
  <c r="F27" i="9"/>
  <c r="B27" i="9"/>
  <c r="C23" i="9"/>
  <c r="E23" i="9"/>
  <c r="F23" i="9"/>
  <c r="B23" i="9"/>
  <c r="C15" i="9"/>
  <c r="E15" i="9"/>
  <c r="F15" i="9"/>
  <c r="B15" i="9"/>
  <c r="B11" i="9"/>
  <c r="C11" i="9"/>
  <c r="E11" i="9"/>
  <c r="F11" i="9"/>
  <c r="D77" i="8"/>
  <c r="E77" i="8"/>
  <c r="F77" i="8"/>
  <c r="G77" i="8"/>
  <c r="C77" i="8"/>
  <c r="C66" i="8"/>
  <c r="D66" i="8"/>
  <c r="E66" i="8"/>
  <c r="F66" i="8"/>
  <c r="G66" i="8"/>
  <c r="C57" i="8"/>
  <c r="D57" i="8"/>
  <c r="E57" i="8"/>
  <c r="F57" i="8"/>
  <c r="G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D149" i="6"/>
  <c r="E149" i="6"/>
  <c r="F149" i="6"/>
  <c r="G149" i="6"/>
  <c r="C149" i="6"/>
  <c r="C145" i="6"/>
  <c r="D145" i="6"/>
  <c r="E145" i="6"/>
  <c r="F145" i="6"/>
  <c r="G145" i="6"/>
  <c r="D136" i="6"/>
  <c r="E136" i="6"/>
  <c r="F136" i="6"/>
  <c r="G136" i="6"/>
  <c r="C136" i="6"/>
  <c r="D132" i="6"/>
  <c r="E132" i="6"/>
  <c r="F132" i="6"/>
  <c r="G132" i="6"/>
  <c r="C132" i="6"/>
  <c r="D122" i="6"/>
  <c r="E122" i="6"/>
  <c r="F122" i="6"/>
  <c r="G122" i="6"/>
  <c r="C122" i="6"/>
  <c r="E112" i="6"/>
  <c r="F112" i="6"/>
  <c r="G112" i="6"/>
  <c r="G102" i="6"/>
  <c r="D92" i="6"/>
  <c r="E92" i="6"/>
  <c r="F92" i="6"/>
  <c r="D84" i="6"/>
  <c r="G84" i="6"/>
  <c r="C74" i="6"/>
  <c r="D74" i="6"/>
  <c r="E74" i="6"/>
  <c r="F74" i="6"/>
  <c r="G74" i="6"/>
  <c r="D70" i="6"/>
  <c r="E70" i="6"/>
  <c r="F70" i="6"/>
  <c r="G70" i="6"/>
  <c r="C70" i="6"/>
  <c r="D61" i="6"/>
  <c r="E61" i="6"/>
  <c r="F61" i="6"/>
  <c r="G61" i="6"/>
  <c r="C61" i="6"/>
  <c r="D57" i="6"/>
  <c r="E57" i="6"/>
  <c r="G57" i="6"/>
  <c r="C57" i="6"/>
  <c r="C47" i="6"/>
  <c r="D47" i="6"/>
  <c r="E47" i="6"/>
  <c r="G47" i="6"/>
  <c r="D37" i="6"/>
  <c r="E37" i="6"/>
  <c r="F37" i="6"/>
  <c r="G37" i="6"/>
  <c r="F27" i="6"/>
  <c r="G27" i="6"/>
  <c r="E17" i="6"/>
  <c r="F17" i="6"/>
  <c r="G17" i="6"/>
  <c r="F9" i="6"/>
  <c r="G9" i="6"/>
  <c r="E79" i="5"/>
  <c r="F79" i="5"/>
  <c r="G79" i="5"/>
  <c r="H79" i="5"/>
  <c r="D79" i="5"/>
  <c r="E71" i="5"/>
  <c r="F71" i="5"/>
  <c r="G71" i="5"/>
  <c r="H71" i="5"/>
  <c r="D71" i="5"/>
  <c r="E63" i="5"/>
  <c r="F63" i="5"/>
  <c r="G63" i="5"/>
  <c r="H63" i="5"/>
  <c r="E58" i="5"/>
  <c r="F58" i="5"/>
  <c r="G58" i="5"/>
  <c r="H58" i="5"/>
  <c r="F49" i="5"/>
  <c r="G49" i="5"/>
  <c r="H49" i="5"/>
  <c r="D49" i="5"/>
  <c r="E39" i="5"/>
  <c r="F39" i="5"/>
  <c r="G39" i="5"/>
  <c r="H39" i="5"/>
  <c r="E37" i="5"/>
  <c r="F37" i="5" s="1"/>
  <c r="G37" i="5"/>
  <c r="H37" i="5"/>
  <c r="E30" i="5"/>
  <c r="F30" i="5"/>
  <c r="G30" i="5"/>
  <c r="H30" i="5"/>
  <c r="E17" i="5"/>
  <c r="F17" i="5"/>
  <c r="G17" i="5"/>
  <c r="G43" i="5" s="1"/>
  <c r="H17" i="5"/>
  <c r="D74" i="4"/>
  <c r="D82" i="4" s="1"/>
  <c r="D84" i="4" s="1"/>
  <c r="E74" i="4"/>
  <c r="E82" i="4" s="1"/>
  <c r="C74" i="4"/>
  <c r="C82" i="4" s="1"/>
  <c r="C84" i="4" s="1"/>
  <c r="D56" i="4"/>
  <c r="D64" i="4" s="1"/>
  <c r="D66" i="4" s="1"/>
  <c r="E56" i="4"/>
  <c r="E64" i="4" s="1"/>
  <c r="E66" i="4" s="1"/>
  <c r="C56" i="4"/>
  <c r="D44" i="4"/>
  <c r="E44" i="4"/>
  <c r="C44" i="4"/>
  <c r="D41" i="4"/>
  <c r="E41" i="4"/>
  <c r="C41" i="4"/>
  <c r="D31" i="4"/>
  <c r="E31" i="4"/>
  <c r="C31" i="4"/>
  <c r="E18" i="4"/>
  <c r="D18" i="4"/>
  <c r="D14" i="4"/>
  <c r="E14" i="4"/>
  <c r="C14" i="4"/>
  <c r="C22" i="4" s="1"/>
  <c r="C24" i="4" s="1"/>
  <c r="C26" i="4" s="1"/>
  <c r="D9" i="4"/>
  <c r="E9" i="4"/>
  <c r="E13" i="3"/>
  <c r="G13" i="3"/>
  <c r="H13" i="3"/>
  <c r="I13" i="3"/>
  <c r="J13" i="3"/>
  <c r="B13" i="3"/>
  <c r="E7" i="3"/>
  <c r="G7" i="3"/>
  <c r="H7" i="3"/>
  <c r="I7" i="3"/>
  <c r="J7" i="3"/>
  <c r="B7" i="3"/>
  <c r="D9" i="2"/>
  <c r="E9" i="2"/>
  <c r="F9" i="2"/>
  <c r="H9" i="2"/>
  <c r="I9" i="2"/>
  <c r="D13" i="2"/>
  <c r="E13" i="2"/>
  <c r="F13" i="2"/>
  <c r="H13" i="2"/>
  <c r="I13" i="2"/>
  <c r="C13" i="2"/>
  <c r="C9" i="2"/>
  <c r="C8" i="2" s="1"/>
  <c r="F9" i="1"/>
  <c r="F19" i="1"/>
  <c r="F23" i="1"/>
  <c r="F27" i="1"/>
  <c r="F31" i="1"/>
  <c r="F38" i="1"/>
  <c r="F42" i="1"/>
  <c r="F57" i="1"/>
  <c r="F63" i="1"/>
  <c r="F68" i="1"/>
  <c r="F75" i="1"/>
  <c r="E75" i="1"/>
  <c r="E68" i="1"/>
  <c r="E63" i="1"/>
  <c r="E57" i="1"/>
  <c r="E42" i="1"/>
  <c r="E38" i="1"/>
  <c r="E31" i="1"/>
  <c r="E27" i="1"/>
  <c r="E23" i="1"/>
  <c r="E19" i="1"/>
  <c r="E9" i="1"/>
  <c r="J19" i="3" l="1"/>
  <c r="C20" i="9"/>
  <c r="F8" i="6"/>
  <c r="E43" i="5"/>
  <c r="E83" i="6"/>
  <c r="C8" i="6"/>
  <c r="H43" i="5"/>
  <c r="F43" i="5"/>
  <c r="C64" i="4"/>
  <c r="C66" i="4" s="1"/>
  <c r="E84" i="4"/>
  <c r="I79" i="5"/>
  <c r="E22" i="4"/>
  <c r="E24" i="4" s="1"/>
  <c r="E26" i="4" s="1"/>
  <c r="E35" i="4" s="1"/>
  <c r="G27" i="9"/>
  <c r="H149" i="6"/>
  <c r="H122" i="6"/>
  <c r="G83" i="6"/>
  <c r="D83" i="6"/>
  <c r="H57" i="6"/>
  <c r="D8" i="6"/>
  <c r="H17" i="6"/>
  <c r="H9" i="6"/>
  <c r="F20" i="9"/>
  <c r="B20" i="9"/>
  <c r="F8" i="9"/>
  <c r="G15" i="9"/>
  <c r="E8" i="9"/>
  <c r="C8" i="9"/>
  <c r="G46" i="8"/>
  <c r="F46" i="8"/>
  <c r="H57" i="8"/>
  <c r="D46" i="8"/>
  <c r="H29" i="8"/>
  <c r="C46" i="8"/>
  <c r="G69" i="5"/>
  <c r="E69" i="5"/>
  <c r="I58" i="5"/>
  <c r="E48" i="4"/>
  <c r="C48" i="4"/>
  <c r="D22" i="4"/>
  <c r="D24" i="4" s="1"/>
  <c r="I19" i="3"/>
  <c r="H19" i="3"/>
  <c r="G19" i="3"/>
  <c r="E19" i="3"/>
  <c r="K19" i="3" s="1"/>
  <c r="B19" i="3"/>
  <c r="G13" i="2"/>
  <c r="F9" i="8"/>
  <c r="D9" i="8"/>
  <c r="C9" i="8"/>
  <c r="K13" i="3"/>
  <c r="I49" i="5"/>
  <c r="F69" i="5"/>
  <c r="I71" i="5"/>
  <c r="C83" i="6"/>
  <c r="E9" i="8"/>
  <c r="H10" i="8"/>
  <c r="H66" i="8"/>
  <c r="H77" i="8"/>
  <c r="D8" i="9"/>
  <c r="G11" i="9"/>
  <c r="D20" i="9"/>
  <c r="G23" i="9"/>
  <c r="E20" i="9"/>
  <c r="D69" i="5"/>
  <c r="G8" i="6"/>
  <c r="F83" i="6"/>
  <c r="G9" i="8"/>
  <c r="H20" i="8"/>
  <c r="H40" i="8"/>
  <c r="E46" i="8"/>
  <c r="H47" i="8"/>
  <c r="B8" i="9"/>
  <c r="H37" i="6"/>
  <c r="H61" i="6"/>
  <c r="H92" i="6"/>
  <c r="H74" i="6"/>
  <c r="H136" i="6"/>
  <c r="H112" i="6"/>
  <c r="H102" i="6"/>
  <c r="H47" i="6"/>
  <c r="H70" i="6"/>
  <c r="E8" i="6"/>
  <c r="H145" i="6"/>
  <c r="H27" i="6"/>
  <c r="H132" i="6"/>
  <c r="I39" i="5"/>
  <c r="I17" i="5"/>
  <c r="H69" i="5"/>
  <c r="I37" i="5"/>
  <c r="I63" i="5"/>
  <c r="I30" i="5"/>
  <c r="D48" i="4"/>
  <c r="C35" i="4"/>
  <c r="K7" i="3"/>
  <c r="E8" i="2"/>
  <c r="I8" i="2"/>
  <c r="I19" i="2" s="1"/>
  <c r="G9" i="2"/>
  <c r="H8" i="2"/>
  <c r="H19" i="2" s="1"/>
  <c r="F8" i="2"/>
  <c r="D8" i="2"/>
  <c r="E47" i="1"/>
  <c r="E59" i="1" s="1"/>
  <c r="E79" i="1"/>
  <c r="F79" i="1"/>
  <c r="F47" i="1"/>
  <c r="F59" i="1" s="1"/>
  <c r="C9" i="1"/>
  <c r="C25" i="1"/>
  <c r="C31" i="1"/>
  <c r="C38" i="1"/>
  <c r="C41" i="1"/>
  <c r="C60" i="1"/>
  <c r="B41" i="1"/>
  <c r="B38" i="1"/>
  <c r="B31" i="1"/>
  <c r="B25" i="1"/>
  <c r="B17" i="1"/>
  <c r="B9" i="1"/>
  <c r="C31" i="9" l="1"/>
  <c r="I43" i="5"/>
  <c r="C83" i="8"/>
  <c r="G83" i="8"/>
  <c r="E158" i="6"/>
  <c r="G158" i="6"/>
  <c r="D158" i="6"/>
  <c r="H83" i="6"/>
  <c r="C158" i="6"/>
  <c r="F31" i="9"/>
  <c r="E31" i="9"/>
  <c r="B31" i="9"/>
  <c r="H46" i="8"/>
  <c r="F83" i="8"/>
  <c r="D83" i="8"/>
  <c r="G74" i="5"/>
  <c r="E74" i="5"/>
  <c r="D74" i="5"/>
  <c r="I69" i="5"/>
  <c r="D26" i="4"/>
  <c r="D35" i="4" s="1"/>
  <c r="F81" i="1"/>
  <c r="F158" i="6"/>
  <c r="G20" i="9"/>
  <c r="D31" i="9"/>
  <c r="G8" i="9"/>
  <c r="E83" i="8"/>
  <c r="H9" i="8"/>
  <c r="H74" i="5"/>
  <c r="F74" i="5"/>
  <c r="H8" i="6"/>
  <c r="G8" i="2"/>
  <c r="E81" i="1"/>
  <c r="C47" i="1"/>
  <c r="C62" i="1" s="1"/>
  <c r="B47" i="1"/>
  <c r="B62" i="1" s="1"/>
  <c r="H158" i="6" l="1"/>
  <c r="G31" i="9"/>
  <c r="H83" i="8"/>
  <c r="I74" i="5"/>
</calcChain>
</file>

<file path=xl/sharedStrings.xml><?xml version="1.0" encoding="utf-8"?>
<sst xmlns="http://schemas.openxmlformats.org/spreadsheetml/2006/main" count="656" uniqueCount="460">
  <si>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</si>
  <si>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</si>
  <si>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</si>
  <si>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</si>
  <si>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</si>
  <si>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</si>
  <si>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</si>
  <si>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</si>
  <si>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</si>
  <si>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</si>
  <si>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</si>
  <si>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</si>
  <si>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</si>
  <si>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</si>
  <si>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</si>
  <si>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</si>
  <si>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</si>
  <si>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</si>
  <si>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</si>
  <si>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</si>
  <si>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</si>
  <si>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</si>
  <si>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</si>
  <si>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</si>
  <si>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</si>
  <si>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</si>
  <si>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</si>
  <si>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</si>
  <si>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</si>
  <si>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</si>
  <si>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</si>
  <si>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</si>
  <si>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</si>
  <si>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</si>
  <si>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</si>
  <si>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</si>
  <si>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</si>
  <si>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</si>
  <si>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</si>
  <si>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</si>
  <si>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</si>
  <si>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</si>
  <si>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</si>
  <si>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</si>
  <si>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</si>
  <si>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</si>
  <si>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</si>
  <si>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</si>
  <si>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</si>
  <si>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</si>
  <si>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</si>
  <si>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</si>
  <si>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</si>
  <si>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</si>
  <si>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</si>
  <si>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</si>
  <si>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</si>
  <si>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</si>
  <si>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</si>
  <si>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</si>
  <si>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</si>
  <si>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</si>
  <si>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</si>
  <si>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</si>
  <si>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</si>
  <si>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</si>
  <si>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</si>
  <si>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</si>
  <si>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</si>
  <si>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</si>
  <si>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</si>
  <si>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</si>
  <si>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</si>
  <si>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</si>
  <si>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</si>
  <si>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</si>
  <si>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</si>
  <si>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</si>
  <si>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</si>
  <si>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</si>
  <si>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</si>
  <si>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</si>
  <si>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</si>
  <si>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</si>
  <si>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</si>
  <si>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</si>
  <si>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</si>
  <si>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</si>
  <si>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</si>
  <si>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</si>
  <si>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</si>
  <si>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</si>
  <si>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</si>
  <si>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</si>
  <si>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</si>
  <si>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</si>
  <si>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</si>
  <si>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</si>
  <si>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</si>
  <si>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</si>
  <si>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</si>
  <si>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</si>
  <si>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</si>
  <si>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</si>
  <si>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</si>
  <si>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</si>
  <si>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</si>
  <si>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</si>
  <si>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</si>
  <si>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</si>
  <si>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</si>
  <si>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</si>
  <si>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</si>
  <si>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</si>
  <si>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</si>
  <si>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</si>
  <si>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</si>
  <si>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</si>
  <si>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</si>
  <si>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</si>
  <si>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</si>
  <si>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</si>
  <si>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</si>
  <si>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</si>
  <si>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</si>
  <si>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</si>
  <si>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</si>
  <si>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</si>
  <si>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</si>
  <si>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</si>
  <si>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</si>
  <si>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</si>
  <si>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</si>
  <si>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</si>
  <si>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</si>
  <si>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</si>
  <si>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</si>
  <si>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</si>
  <si>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</si>
  <si>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</si>
  <si>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</si>
  <si>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</si>
  <si>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</si>
  <si>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</si>
  <si>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</si>
  <si>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</si>
  <si>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</si>
  <si>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</si>
  <si>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</si>
  <si>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</si>
  <si>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</si>
  <si>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</si>
  <si>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</si>
  <si>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</si>
  <si>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</si>
  <si>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</si>
  <si>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</si>
  <si>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</si>
  <si>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</si>
  <si>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</si>
  <si>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</si>
  <si>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</si>
  <si>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</si>
  <si>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</si>
  <si>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</si>
  <si>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</si>
  <si>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</si>
  <si>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</si>
  <si>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</si>
  <si>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</si>
  <si>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</si>
  <si>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</si>
  <si>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</si>
  <si>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</si>
  <si>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</si>
  <si>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</si>
  <si>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</si>
  <si>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</si>
  <si>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</si>
  <si>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</si>
  <si>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</si>
  <si>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</si>
  <si>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</si>
  <si>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</si>
  <si>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</si>
  <si>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</si>
  <si>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</si>
  <si>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</si>
  <si>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</si>
  <si>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</si>
  <si>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</si>
  <si>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</si>
  <si>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</si>
  <si>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</si>
  <si>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</si>
  <si>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</si>
  <si>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</si>
  <si>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</si>
  <si>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</si>
  <si>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</si>
  <si>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</si>
  <si>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</si>
  <si>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</si>
  <si>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</si>
  <si>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</si>
  <si>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</si>
  <si>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</si>
  <si>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</si>
  <si>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</si>
  <si>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</si>
  <si>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</si>
  <si>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</si>
  <si>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</si>
  <si>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</si>
  <si>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</si>
  <si>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</si>
  <si>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</si>
  <si>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</si>
  <si>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</si>
  <si>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</si>
  <si>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</si>
  <si>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</si>
  <si>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</si>
  <si>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</si>
  <si>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</si>
  <si>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</si>
  <si>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</si>
  <si>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</si>
  <si>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</si>
  <si>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</si>
  <si>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</si>
  <si>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</si>
  <si>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</si>
  <si>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</si>
  <si>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</si>
  <si>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</si>
  <si>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</si>
  <si>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</si>
  <si>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</si>
  <si>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</si>
  <si>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</si>
  <si>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</si>
  <si>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</si>
  <si>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</si>
  <si>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</si>
  <si>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</si>
  <si>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</si>
  <si>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</si>
  <si>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</si>
  <si>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</si>
  <si>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</si>
  <si>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</si>
  <si>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</si>
  <si>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</si>
  <si>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</si>
  <si>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</si>
  <si>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</si>
  <si>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</si>
  <si>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</si>
  <si>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</si>
  <si>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</si>
  <si>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</si>
  <si>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</si>
  <si>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</si>
  <si>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</si>
  <si>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</si>
  <si>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</si>
  <si>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</si>
  <si>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</si>
  <si>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</si>
  <si>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</si>
  <si>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</si>
  <si>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</si>
  <si>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</si>
  <si>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</si>
  <si>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</si>
  <si>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</si>
  <si>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</si>
  <si>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</si>
  <si>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</si>
  <si>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</si>
  <si>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</si>
  <si>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</si>
  <si>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</si>
  <si>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</si>
  <si>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</si>
  <si>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</si>
  <si>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</si>
  <si>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</si>
  <si>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</si>
  <si>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</si>
  <si>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</si>
  <si>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</si>
  <si>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</si>
  <si>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</si>
  <si>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</si>
  <si>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</si>
  <si>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</si>
  <si>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</si>
  <si>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</si>
  <si>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</si>
  <si>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</si>
  <si>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</si>
  <si>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</si>
  <si>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</si>
  <si>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</si>
  <si>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</si>
  <si>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</si>
  <si>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</si>
  <si>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</si>
  <si>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</si>
  <si>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</si>
  <si>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</si>
  <si>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</si>
  <si>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</si>
  <si>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</si>
  <si>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</si>
  <si>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</si>
  <si>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</si>
  <si>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</si>
  <si>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</si>
  <si>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</si>
  <si>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</si>
  <si>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</si>
  <si>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</si>
  <si>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</si>
  <si>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</si>
  <si>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</si>
  <si>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</si>
  <si>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</si>
  <si>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</si>
  <si>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</si>
  <si>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</si>
  <si>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</si>
  <si>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</si>
  <si>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</si>
  <si>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</si>
  <si>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</si>
  <si>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</si>
  <si>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</si>
  <si>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</si>
  <si>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</si>
  <si>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</si>
  <si>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</si>
  <si>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</si>
  <si>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</si>
  <si>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</si>
  <si>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</si>
  <si>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</si>
  <si>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</si>
  <si>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</si>
  <si>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</si>
  <si>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</si>
  <si>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</si>
  <si>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</si>
  <si>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</si>
  <si>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</si>
  <si>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</si>
  <si>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</si>
  <si>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</si>
  <si>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</si>
  <si>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</si>
  <si>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</si>
  <si>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</si>
  <si>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</si>
  <si>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</si>
  <si>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</si>
  <si>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</si>
  <si>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</si>
  <si>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</si>
  <si>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</si>
  <si>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</si>
  <si>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</si>
  <si>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</si>
  <si>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</si>
  <si>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</si>
  <si>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</si>
  <si>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</si>
  <si>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</si>
  <si>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</si>
  <si>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</si>
  <si>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</si>
  <si>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</si>
  <si>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</si>
  <si>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</si>
  <si>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</si>
  <si>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</si>
  <si>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</si>
  <si>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</si>
  <si>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</si>
  <si>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</si>
  <si>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</si>
  <si>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</si>
  <si>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</si>
  <si>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</si>
  <si>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</si>
  <si>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</si>
  <si>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</si>
  <si>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</si>
  <si>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</si>
  <si>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</si>
  <si>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</si>
  <si>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</si>
  <si>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</si>
  <si>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</si>
  <si>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</si>
  <si>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</si>
  <si>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</si>
  <si>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</si>
  <si>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</si>
  <si>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</si>
  <si>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</si>
  <si>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</si>
  <si>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</si>
  <si>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</si>
  <si>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</si>
  <si>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</si>
  <si>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</si>
  <si>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</si>
  <si>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</si>
  <si>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</si>
  <si>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</si>
  <si>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</si>
  <si>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</si>
  <si>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</si>
  <si>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</si>
  <si>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</si>
  <si>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</si>
  <si>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</si>
  <si>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</si>
  <si>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</si>
  <si>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</si>
  <si>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</si>
  <si>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</si>
  <si>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</si>
  <si>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</si>
  <si>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</si>
  <si>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</si>
  <si>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1  Estado de Situación Financiera Detallado - LDF</t>
  </si>
  <si>
    <t>Formato 2  Informe Analítico de la Deuda Pública y Otros Pasivos - LDF</t>
  </si>
  <si>
    <t>Formato 3  Informe Analítico de Obligaciones Diferentes de Financiamientos – LDF</t>
  </si>
  <si>
    <t>Formato 4  Balance Presupuestario - LDF</t>
  </si>
  <si>
    <t>Formato 5  Estado Analítico de Ingresos Detallado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</si>
  <si>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</si>
  <si>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</si>
  <si>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</si>
  <si>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</si>
  <si>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INSTITITU TECNOLOGICO SUPERIOR DE CALKINI EN EL ESTADO DE CAMPECHE</t>
  </si>
  <si>
    <t>INSTITUTO TECNOLOGICO SUPERIOR DE CALKINI EN EL ESTADO DE CAMPECHE</t>
  </si>
  <si>
    <t>ENTE PÚBLICO: INSTITUTO TECNOLOGICO SUPERIOR DE CALKINI EN EL ESTADO DE CAMPECHE</t>
  </si>
  <si>
    <t>Estimado/ Aprobado (d)</t>
  </si>
  <si>
    <t>Recaudado/ Pagado</t>
  </si>
  <si>
    <t>Concepto ©</t>
  </si>
  <si>
    <t>31 de diciembre de 2018</t>
  </si>
  <si>
    <t>al 31 de diciembre de 2018 (d)</t>
  </si>
  <si>
    <t>Monto pagado de la inversión al 31 de marzo de 2019 (k)</t>
  </si>
  <si>
    <t>Monto pagado de la inversión actualizado al 31 de marzo de 2019</t>
  </si>
  <si>
    <t>Saldo pendiente por pagar de la inversión al 31 de marzo de 2019 (m = g – l)</t>
  </si>
  <si>
    <t>Al 30 de junio de 2019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</si>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</sst>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[$$-80A]#,##0.00;\-[$$-80A]#,##0.00;[$$-80A]#,##0.00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Arial"/>
      <family val="2"/>
    </font>
    <font>
      <sz val="8.25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3" borderId="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0" fillId="3" borderId="0" xfId="0" applyFill="1"/>
    <xf numFmtId="0" fontId="6" fillId="3" borderId="0" xfId="0" applyFont="1" applyFill="1" applyAlignment="1">
      <alignment horizontal="justify" vertical="center"/>
    </xf>
    <xf numFmtId="0" fontId="4" fillId="3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 indent="5"/>
    </xf>
    <xf numFmtId="0" fontId="4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3" fillId="3" borderId="7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justify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justify" vertical="center" wrapText="1"/>
    </xf>
    <xf numFmtId="4" fontId="1" fillId="3" borderId="11" xfId="0" applyNumberFormat="1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justify" vertical="center" wrapText="1"/>
    </xf>
    <xf numFmtId="1" fontId="1" fillId="3" borderId="5" xfId="0" applyNumberFormat="1" applyFont="1" applyFill="1" applyBorder="1" applyAlignment="1">
      <alignment horizontal="justify" vertical="center" wrapText="1"/>
    </xf>
    <xf numFmtId="4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justify" vertical="center" wrapText="1"/>
    </xf>
    <xf numFmtId="4" fontId="1" fillId="3" borderId="8" xfId="0" applyNumberFormat="1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vertical="center"/>
    </xf>
    <xf numFmtId="4" fontId="0" fillId="0" borderId="0" xfId="0" applyNumberFormat="1"/>
    <xf numFmtId="0" fontId="4" fillId="3" borderId="0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0" fillId="0" borderId="0" xfId="0" applyFill="1"/>
    <xf numFmtId="165" fontId="13" fillId="0" borderId="0" xfId="0" applyNumberFormat="1" applyFont="1" applyFill="1" applyAlignment="1" applyProtection="1">
      <alignment vertical="center" wrapText="1" readingOrder="1"/>
    </xf>
    <xf numFmtId="4" fontId="4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left" vertical="center"/>
    </xf>
    <xf numFmtId="165" fontId="13" fillId="5" borderId="0" xfId="0" applyNumberFormat="1" applyFont="1" applyFill="1" applyAlignment="1" applyProtection="1">
      <alignment horizontal="right" vertical="center" wrapText="1" readingOrder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left" vertical="top" wrapText="1"/>
    </xf>
    <xf numFmtId="165" fontId="13" fillId="0" borderId="0" xfId="0" applyNumberFormat="1" applyFont="1" applyFill="1" applyAlignment="1" applyProtection="1">
      <alignment horizontal="right" vertical="center" wrapText="1" readingOrder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5" xfId="2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" fontId="4" fillId="3" borderId="17" xfId="0" applyNumberFormat="1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43" fontId="4" fillId="3" borderId="5" xfId="2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B1" zoomScale="115" zoomScaleNormal="115" workbookViewId="0">
      <selection activeCell="E12" sqref="E12"/>
    </sheetView>
  </sheetViews>
  <sheetFormatPr baseColWidth="10" defaultColWidth="11.44140625" defaultRowHeight="10.199999999999999" x14ac:dyDescent="0.2"/>
  <cols>
    <col min="1" max="1" width="64.6640625" style="1" customWidth="1"/>
    <col min="2" max="2" width="16.6640625" style="12" customWidth="1"/>
    <col min="3" max="3" width="16.6640625" style="1" customWidth="1"/>
    <col min="4" max="4" width="64.6640625" style="1" customWidth="1"/>
    <col min="5" max="6" width="16.6640625" style="13" customWidth="1"/>
    <col min="7" max="7" width="13" style="1" bestFit="1" customWidth="1"/>
    <col min="8" max="16384" width="11.44140625" style="1"/>
  </cols>
  <sheetData>
    <row r="1" spans="1:6" ht="5.25" customHeight="1" x14ac:dyDescent="0.2"/>
    <row r="2" spans="1:6" ht="12" x14ac:dyDescent="0.2">
      <c r="A2" s="133" t="s">
        <v>447</v>
      </c>
      <c r="B2" s="134"/>
      <c r="C2" s="134"/>
      <c r="D2" s="134"/>
      <c r="E2" s="134"/>
      <c r="F2" s="135"/>
    </row>
    <row r="3" spans="1:6" ht="12" x14ac:dyDescent="0.2">
      <c r="A3" s="139" t="s">
        <v>438</v>
      </c>
      <c r="B3" s="140"/>
      <c r="C3" s="140"/>
      <c r="D3" s="140"/>
      <c r="E3" s="140"/>
      <c r="F3" s="141"/>
    </row>
    <row r="4" spans="1:6" ht="12" x14ac:dyDescent="0.2">
      <c r="A4" s="139" t="s">
        <v>458</v>
      </c>
      <c r="B4" s="140"/>
      <c r="C4" s="140"/>
      <c r="D4" s="140"/>
      <c r="E4" s="140"/>
      <c r="F4" s="141"/>
    </row>
    <row r="5" spans="1:6" ht="12.6" thickBot="1" x14ac:dyDescent="0.25">
      <c r="A5" s="136" t="s">
        <v>0</v>
      </c>
      <c r="B5" s="137"/>
      <c r="C5" s="137"/>
      <c r="D5" s="137"/>
      <c r="E5" s="137"/>
      <c r="F5" s="138"/>
    </row>
    <row r="6" spans="1:6" ht="24.6" thickBot="1" x14ac:dyDescent="0.25">
      <c r="A6" s="79" t="s">
        <v>200</v>
      </c>
      <c r="B6" s="99">
        <v>2019</v>
      </c>
      <c r="C6" s="81">
        <v>2018</v>
      </c>
      <c r="D6" s="81" t="s">
        <v>200</v>
      </c>
      <c r="E6" s="99">
        <v>2019</v>
      </c>
      <c r="F6" s="80" t="s">
        <v>453</v>
      </c>
    </row>
    <row r="7" spans="1:6" ht="12" x14ac:dyDescent="0.2">
      <c r="A7" s="82" t="s">
        <v>2</v>
      </c>
      <c r="B7" s="83"/>
      <c r="C7" s="84"/>
      <c r="D7" s="85" t="s">
        <v>3</v>
      </c>
      <c r="E7" s="86"/>
      <c r="F7" s="86"/>
    </row>
    <row r="8" spans="1:6" ht="12" x14ac:dyDescent="0.2">
      <c r="A8" s="82" t="s">
        <v>4</v>
      </c>
      <c r="B8" s="101"/>
      <c r="C8" s="102"/>
      <c r="D8" s="85" t="s">
        <v>5</v>
      </c>
      <c r="E8" s="89"/>
      <c r="F8" s="89"/>
    </row>
    <row r="9" spans="1:6" ht="12" x14ac:dyDescent="0.2">
      <c r="A9" s="82" t="s">
        <v>6</v>
      </c>
      <c r="B9" s="86">
        <f>SUM(B10:B16)</f>
        <v>13208822.00000708</v>
      </c>
      <c r="C9" s="86">
        <f>SUM(C10:C16)</f>
        <v>14778632</v>
      </c>
      <c r="D9" s="85" t="s">
        <v>7</v>
      </c>
      <c r="E9" s="86">
        <f>SUM(E10:E18)</f>
        <v>22573842</v>
      </c>
      <c r="F9" s="86">
        <f>SUM(F10:F18)</f>
        <v>28990525</v>
      </c>
    </row>
    <row r="10" spans="1:6" ht="11.4" x14ac:dyDescent="0.2">
      <c r="A10" s="88" t="s">
        <v>8</v>
      </c>
      <c r="B10" s="89">
        <v>15000.000007079998</v>
      </c>
      <c r="C10" s="89">
        <v>15000</v>
      </c>
      <c r="D10" s="90" t="s">
        <v>9</v>
      </c>
      <c r="E10" s="89">
        <v>0</v>
      </c>
      <c r="F10" s="89">
        <v>204506</v>
      </c>
    </row>
    <row r="11" spans="1:6" ht="11.4" x14ac:dyDescent="0.2">
      <c r="A11" s="88" t="s">
        <v>10</v>
      </c>
      <c r="B11" s="89">
        <v>13193822</v>
      </c>
      <c r="C11" s="89">
        <v>14763632</v>
      </c>
      <c r="D11" s="90" t="s">
        <v>11</v>
      </c>
      <c r="E11" s="89">
        <v>17033730</v>
      </c>
      <c r="F11" s="89">
        <v>21275982</v>
      </c>
    </row>
    <row r="12" spans="1:6" ht="11.4" x14ac:dyDescent="0.2">
      <c r="A12" s="88" t="s">
        <v>12</v>
      </c>
      <c r="B12" s="89">
        <v>0</v>
      </c>
      <c r="C12" s="89">
        <v>0</v>
      </c>
      <c r="D12" s="90" t="s">
        <v>13</v>
      </c>
      <c r="E12" s="89">
        <v>490441</v>
      </c>
      <c r="F12" s="89">
        <v>490441</v>
      </c>
    </row>
    <row r="13" spans="1:6" ht="11.4" x14ac:dyDescent="0.2">
      <c r="A13" s="88" t="s">
        <v>14</v>
      </c>
      <c r="B13" s="89">
        <v>0</v>
      </c>
      <c r="C13" s="89">
        <v>0</v>
      </c>
      <c r="D13" s="90" t="s">
        <v>15</v>
      </c>
      <c r="E13" s="89">
        <v>0</v>
      </c>
      <c r="F13" s="89">
        <v>0</v>
      </c>
    </row>
    <row r="14" spans="1:6" ht="11.4" x14ac:dyDescent="0.2">
      <c r="A14" s="88" t="s">
        <v>16</v>
      </c>
      <c r="B14" s="89">
        <v>0</v>
      </c>
      <c r="C14" s="89">
        <v>0</v>
      </c>
      <c r="D14" s="90" t="s">
        <v>17</v>
      </c>
      <c r="E14" s="89">
        <v>0</v>
      </c>
      <c r="F14" s="89">
        <v>0</v>
      </c>
    </row>
    <row r="15" spans="1:6" ht="22.8" x14ac:dyDescent="0.2">
      <c r="A15" s="88" t="s">
        <v>18</v>
      </c>
      <c r="B15" s="89"/>
      <c r="C15" s="89"/>
      <c r="D15" s="90" t="s">
        <v>19</v>
      </c>
      <c r="E15" s="89">
        <v>0</v>
      </c>
      <c r="F15" s="89">
        <v>0</v>
      </c>
    </row>
    <row r="16" spans="1:6" ht="11.4" x14ac:dyDescent="0.2">
      <c r="A16" s="88" t="s">
        <v>20</v>
      </c>
      <c r="B16" s="89"/>
      <c r="C16" s="89"/>
      <c r="D16" s="90" t="s">
        <v>21</v>
      </c>
      <c r="E16" s="89">
        <v>4219980</v>
      </c>
      <c r="F16" s="89">
        <v>6195033</v>
      </c>
    </row>
    <row r="17" spans="1:6" ht="12" x14ac:dyDescent="0.2">
      <c r="A17" s="91" t="s">
        <v>22</v>
      </c>
      <c r="B17" s="86">
        <f>SUM(B18:B24)</f>
        <v>12827116</v>
      </c>
      <c r="C17" s="86">
        <f>SUM(C18:C24)</f>
        <v>15685838</v>
      </c>
      <c r="D17" s="90" t="s">
        <v>23</v>
      </c>
      <c r="E17" s="89">
        <v>0</v>
      </c>
      <c r="F17" s="89">
        <v>0</v>
      </c>
    </row>
    <row r="18" spans="1:6" ht="11.4" x14ac:dyDescent="0.2">
      <c r="A18" s="88" t="s">
        <v>24</v>
      </c>
      <c r="B18" s="89">
        <v>0</v>
      </c>
      <c r="C18" s="89">
        <v>0</v>
      </c>
      <c r="D18" s="90" t="s">
        <v>25</v>
      </c>
      <c r="E18" s="89">
        <v>829691</v>
      </c>
      <c r="F18" s="89">
        <v>824563</v>
      </c>
    </row>
    <row r="19" spans="1:6" ht="12" x14ac:dyDescent="0.2">
      <c r="A19" s="88" t="s">
        <v>26</v>
      </c>
      <c r="B19" s="89">
        <v>11474674</v>
      </c>
      <c r="C19" s="89">
        <v>14295948</v>
      </c>
      <c r="D19" s="85" t="s">
        <v>27</v>
      </c>
      <c r="E19" s="86">
        <f>SUM(E20:E22)</f>
        <v>0</v>
      </c>
      <c r="F19" s="86">
        <f>SUM(F20:F22)</f>
        <v>0</v>
      </c>
    </row>
    <row r="20" spans="1:6" ht="11.4" x14ac:dyDescent="0.2">
      <c r="A20" s="88" t="s">
        <v>28</v>
      </c>
      <c r="B20" s="89">
        <v>1263017</v>
      </c>
      <c r="C20" s="89">
        <v>1360432</v>
      </c>
      <c r="D20" s="90" t="s">
        <v>29</v>
      </c>
      <c r="E20" s="89">
        <v>0</v>
      </c>
      <c r="F20" s="89">
        <v>0</v>
      </c>
    </row>
    <row r="21" spans="1:6" ht="11.4" x14ac:dyDescent="0.2">
      <c r="A21" s="88" t="s">
        <v>30</v>
      </c>
      <c r="B21" s="89">
        <v>0</v>
      </c>
      <c r="C21" s="89">
        <v>0</v>
      </c>
      <c r="D21" s="90" t="s">
        <v>31</v>
      </c>
      <c r="E21" s="89">
        <v>0</v>
      </c>
      <c r="F21" s="89">
        <v>0</v>
      </c>
    </row>
    <row r="22" spans="1:6" ht="11.4" x14ac:dyDescent="0.2">
      <c r="A22" s="88" t="s">
        <v>32</v>
      </c>
      <c r="B22" s="89">
        <v>0</v>
      </c>
      <c r="C22" s="89">
        <v>0</v>
      </c>
      <c r="D22" s="90" t="s">
        <v>33</v>
      </c>
      <c r="E22" s="89">
        <v>0</v>
      </c>
      <c r="F22" s="89">
        <v>0</v>
      </c>
    </row>
    <row r="23" spans="1:6" ht="12" x14ac:dyDescent="0.2">
      <c r="A23" s="88" t="s">
        <v>34</v>
      </c>
      <c r="B23" s="89">
        <v>0</v>
      </c>
      <c r="C23" s="89">
        <v>0</v>
      </c>
      <c r="D23" s="85" t="s">
        <v>35</v>
      </c>
      <c r="E23" s="86">
        <f>SUM(E24:E25)</f>
        <v>0</v>
      </c>
      <c r="F23" s="86">
        <f>SUM(F24:F25)</f>
        <v>0</v>
      </c>
    </row>
    <row r="24" spans="1:6" ht="11.4" x14ac:dyDescent="0.2">
      <c r="A24" s="88" t="s">
        <v>36</v>
      </c>
      <c r="B24" s="89">
        <v>89425</v>
      </c>
      <c r="C24" s="89">
        <v>29458</v>
      </c>
      <c r="D24" s="90" t="s">
        <v>37</v>
      </c>
      <c r="E24" s="89">
        <v>0</v>
      </c>
      <c r="F24" s="89">
        <v>0</v>
      </c>
    </row>
    <row r="25" spans="1:6" ht="12" x14ac:dyDescent="0.2">
      <c r="A25" s="82" t="s">
        <v>38</v>
      </c>
      <c r="B25" s="86">
        <f>SUM(B26:B30)</f>
        <v>1349770</v>
      </c>
      <c r="C25" s="86">
        <f>SUM(C26:C30)</f>
        <v>974734</v>
      </c>
      <c r="D25" s="90" t="s">
        <v>39</v>
      </c>
      <c r="E25" s="89">
        <v>0</v>
      </c>
      <c r="F25" s="89">
        <v>0</v>
      </c>
    </row>
    <row r="26" spans="1:6" ht="22.8" x14ac:dyDescent="0.2">
      <c r="A26" s="88" t="s">
        <v>40</v>
      </c>
      <c r="B26" s="89">
        <v>982167</v>
      </c>
      <c r="C26" s="89">
        <v>607131</v>
      </c>
      <c r="D26" s="85" t="s">
        <v>41</v>
      </c>
      <c r="E26" s="86">
        <v>0</v>
      </c>
      <c r="F26" s="86">
        <v>0</v>
      </c>
    </row>
    <row r="27" spans="1:6" ht="22.8" x14ac:dyDescent="0.2">
      <c r="A27" s="88" t="s">
        <v>42</v>
      </c>
      <c r="B27" s="89">
        <v>0</v>
      </c>
      <c r="C27" s="89">
        <v>0</v>
      </c>
      <c r="D27" s="85" t="s">
        <v>43</v>
      </c>
      <c r="E27" s="86">
        <f>SUM(E28:E30)</f>
        <v>0</v>
      </c>
      <c r="F27" s="86">
        <f>SUM(F28:F30)</f>
        <v>0</v>
      </c>
    </row>
    <row r="28" spans="1:6" ht="11.4" x14ac:dyDescent="0.2">
      <c r="A28" s="88" t="s">
        <v>44</v>
      </c>
      <c r="B28" s="89">
        <v>0</v>
      </c>
      <c r="C28" s="89">
        <v>0</v>
      </c>
      <c r="D28" s="90" t="s">
        <v>45</v>
      </c>
      <c r="E28" s="89">
        <v>0</v>
      </c>
      <c r="F28" s="89">
        <v>0</v>
      </c>
    </row>
    <row r="29" spans="1:6" ht="11.4" x14ac:dyDescent="0.2">
      <c r="A29" s="88" t="s">
        <v>46</v>
      </c>
      <c r="B29" s="89">
        <v>367603</v>
      </c>
      <c r="C29" s="89">
        <v>367603</v>
      </c>
      <c r="D29" s="90" t="s">
        <v>47</v>
      </c>
      <c r="E29" s="89">
        <v>0</v>
      </c>
      <c r="F29" s="89">
        <v>0</v>
      </c>
    </row>
    <row r="30" spans="1:6" ht="11.4" x14ac:dyDescent="0.2">
      <c r="A30" s="88" t="s">
        <v>48</v>
      </c>
      <c r="B30" s="89">
        <v>0</v>
      </c>
      <c r="C30" s="89">
        <v>0</v>
      </c>
      <c r="D30" s="90" t="s">
        <v>49</v>
      </c>
      <c r="E30" s="89">
        <v>0</v>
      </c>
      <c r="F30" s="89">
        <v>0</v>
      </c>
    </row>
    <row r="31" spans="1:6" ht="24" x14ac:dyDescent="0.2">
      <c r="A31" s="82" t="s">
        <v>50</v>
      </c>
      <c r="B31" s="86">
        <f>SUM(B32:B36)</f>
        <v>0</v>
      </c>
      <c r="C31" s="86">
        <f>SUM(C32:C36)</f>
        <v>0</v>
      </c>
      <c r="D31" s="85" t="s">
        <v>51</v>
      </c>
      <c r="E31" s="86">
        <f>SUM(E32:E37)</f>
        <v>0</v>
      </c>
      <c r="F31" s="86">
        <f>SUM(F32:F37)</f>
        <v>0</v>
      </c>
    </row>
    <row r="32" spans="1:6" ht="11.4" x14ac:dyDescent="0.2">
      <c r="A32" s="88" t="s">
        <v>52</v>
      </c>
      <c r="B32" s="89">
        <v>0</v>
      </c>
      <c r="C32" s="89">
        <v>0</v>
      </c>
      <c r="D32" s="90" t="s">
        <v>53</v>
      </c>
      <c r="E32" s="89">
        <v>0</v>
      </c>
      <c r="F32" s="89">
        <v>0</v>
      </c>
    </row>
    <row r="33" spans="1:6" ht="11.4" x14ac:dyDescent="0.2">
      <c r="A33" s="88" t="s">
        <v>54</v>
      </c>
      <c r="B33" s="89">
        <v>0</v>
      </c>
      <c r="C33" s="89">
        <v>0</v>
      </c>
      <c r="D33" s="90" t="s">
        <v>55</v>
      </c>
      <c r="E33" s="89">
        <v>0</v>
      </c>
      <c r="F33" s="89">
        <v>0</v>
      </c>
    </row>
    <row r="34" spans="1:6" ht="11.4" x14ac:dyDescent="0.2">
      <c r="A34" s="88" t="s">
        <v>56</v>
      </c>
      <c r="B34" s="89">
        <v>0</v>
      </c>
      <c r="C34" s="89">
        <v>0</v>
      </c>
      <c r="D34" s="90" t="s">
        <v>57</v>
      </c>
      <c r="E34" s="89">
        <v>0</v>
      </c>
      <c r="F34" s="89">
        <v>0</v>
      </c>
    </row>
    <row r="35" spans="1:6" ht="11.4" x14ac:dyDescent="0.2">
      <c r="A35" s="88" t="s">
        <v>58</v>
      </c>
      <c r="B35" s="89">
        <v>0</v>
      </c>
      <c r="C35" s="89">
        <v>0</v>
      </c>
      <c r="D35" s="90" t="s">
        <v>59</v>
      </c>
      <c r="E35" s="89">
        <v>0</v>
      </c>
      <c r="F35" s="89">
        <v>0</v>
      </c>
    </row>
    <row r="36" spans="1:6" ht="11.4" x14ac:dyDescent="0.2">
      <c r="A36" s="88" t="s">
        <v>60</v>
      </c>
      <c r="B36" s="89">
        <v>0</v>
      </c>
      <c r="C36" s="89">
        <v>0</v>
      </c>
      <c r="D36" s="90" t="s">
        <v>61</v>
      </c>
      <c r="E36" s="89">
        <v>0</v>
      </c>
      <c r="F36" s="89">
        <v>0</v>
      </c>
    </row>
    <row r="37" spans="1:6" ht="12" x14ac:dyDescent="0.2">
      <c r="A37" s="82" t="s">
        <v>62</v>
      </c>
      <c r="B37" s="86">
        <v>0</v>
      </c>
      <c r="C37" s="86">
        <v>0</v>
      </c>
      <c r="D37" s="90" t="s">
        <v>63</v>
      </c>
      <c r="E37" s="89">
        <v>0</v>
      </c>
      <c r="F37" s="89">
        <v>0</v>
      </c>
    </row>
    <row r="38" spans="1:6" ht="12" x14ac:dyDescent="0.2">
      <c r="A38" s="82" t="s">
        <v>64</v>
      </c>
      <c r="B38" s="86">
        <f>SUM(B39:B40)</f>
        <v>0</v>
      </c>
      <c r="C38" s="86">
        <f>SUM(C39:C40)</f>
        <v>0</v>
      </c>
      <c r="D38" s="85" t="s">
        <v>65</v>
      </c>
      <c r="E38" s="86">
        <f>SUM(E39:E41)</f>
        <v>0</v>
      </c>
      <c r="F38" s="86">
        <f>SUM(F39:F41)</f>
        <v>0</v>
      </c>
    </row>
    <row r="39" spans="1:6" ht="22.8" x14ac:dyDescent="0.2">
      <c r="A39" s="88" t="s">
        <v>66</v>
      </c>
      <c r="B39" s="89">
        <v>0</v>
      </c>
      <c r="C39" s="89">
        <v>0</v>
      </c>
      <c r="D39" s="90" t="s">
        <v>67</v>
      </c>
      <c r="E39" s="89">
        <v>0</v>
      </c>
      <c r="F39" s="89">
        <v>0</v>
      </c>
    </row>
    <row r="40" spans="1:6" ht="11.4" x14ac:dyDescent="0.2">
      <c r="A40" s="88" t="s">
        <v>68</v>
      </c>
      <c r="B40" s="89">
        <v>0</v>
      </c>
      <c r="C40" s="89">
        <v>0</v>
      </c>
      <c r="D40" s="90" t="s">
        <v>69</v>
      </c>
      <c r="E40" s="89">
        <v>0</v>
      </c>
      <c r="F40" s="89">
        <v>0</v>
      </c>
    </row>
    <row r="41" spans="1:6" ht="12" x14ac:dyDescent="0.2">
      <c r="A41" s="82" t="s">
        <v>70</v>
      </c>
      <c r="B41" s="86">
        <f>SUM(B42:B45)</f>
        <v>0</v>
      </c>
      <c r="C41" s="86">
        <f>SUM(C42:C45)</f>
        <v>0</v>
      </c>
      <c r="D41" s="90" t="s">
        <v>71</v>
      </c>
      <c r="E41" s="89">
        <v>0</v>
      </c>
      <c r="F41" s="89">
        <v>0</v>
      </c>
    </row>
    <row r="42" spans="1:6" ht="12" x14ac:dyDescent="0.2">
      <c r="A42" s="88" t="s">
        <v>72</v>
      </c>
      <c r="B42" s="89">
        <v>0</v>
      </c>
      <c r="C42" s="89">
        <v>0</v>
      </c>
      <c r="D42" s="85" t="s">
        <v>73</v>
      </c>
      <c r="E42" s="86">
        <f>SUM(E43:E45)</f>
        <v>63615</v>
      </c>
      <c r="F42" s="86">
        <f>SUM(F43:F45)</f>
        <v>63355</v>
      </c>
    </row>
    <row r="43" spans="1:6" ht="11.4" x14ac:dyDescent="0.2">
      <c r="A43" s="88" t="s">
        <v>74</v>
      </c>
      <c r="B43" s="89">
        <v>0</v>
      </c>
      <c r="C43" s="89">
        <v>0</v>
      </c>
      <c r="D43" s="90" t="s">
        <v>75</v>
      </c>
      <c r="E43" s="89">
        <v>63615</v>
      </c>
      <c r="F43" s="89">
        <v>63355</v>
      </c>
    </row>
    <row r="44" spans="1:6" ht="11.4" x14ac:dyDescent="0.2">
      <c r="A44" s="88" t="s">
        <v>76</v>
      </c>
      <c r="B44" s="89">
        <v>0</v>
      </c>
      <c r="C44" s="89">
        <v>0</v>
      </c>
      <c r="D44" s="90" t="s">
        <v>77</v>
      </c>
      <c r="E44" s="89">
        <v>0</v>
      </c>
      <c r="F44" s="89">
        <v>0</v>
      </c>
    </row>
    <row r="45" spans="1:6" ht="11.4" x14ac:dyDescent="0.2">
      <c r="A45" s="88" t="s">
        <v>78</v>
      </c>
      <c r="B45" s="89">
        <v>0</v>
      </c>
      <c r="C45" s="89">
        <v>0</v>
      </c>
      <c r="D45" s="90" t="s">
        <v>79</v>
      </c>
      <c r="E45" s="89">
        <v>0</v>
      </c>
      <c r="F45" s="89">
        <v>0</v>
      </c>
    </row>
    <row r="46" spans="1:6" ht="11.4" x14ac:dyDescent="0.2">
      <c r="A46" s="88"/>
      <c r="B46" s="87"/>
      <c r="C46" s="87"/>
      <c r="D46" s="90"/>
      <c r="E46" s="89"/>
      <c r="F46" s="89"/>
    </row>
    <row r="47" spans="1:6" ht="12" x14ac:dyDescent="0.2">
      <c r="A47" s="82" t="s">
        <v>80</v>
      </c>
      <c r="B47" s="86">
        <f>+B9+B17+B25+B31+B37+B38+B41</f>
        <v>27385708.000007078</v>
      </c>
      <c r="C47" s="86">
        <f>+C9+C17+C25+C31+C37+C38+C41</f>
        <v>31439204</v>
      </c>
      <c r="D47" s="85" t="s">
        <v>81</v>
      </c>
      <c r="E47" s="86">
        <f>+E9+E19+E23+E26+E27+E31+E38+E42</f>
        <v>22637457</v>
      </c>
      <c r="F47" s="86">
        <f>+F9+F19+F23+F26+F27+F31+F38+F42</f>
        <v>29053880</v>
      </c>
    </row>
    <row r="48" spans="1:6" ht="11.4" x14ac:dyDescent="0.2">
      <c r="A48" s="92"/>
      <c r="B48" s="110"/>
      <c r="C48" s="110"/>
      <c r="D48" s="93"/>
      <c r="E48" s="94"/>
      <c r="F48" s="94"/>
    </row>
    <row r="49" spans="1:6" ht="12" x14ac:dyDescent="0.2">
      <c r="A49" s="82" t="s">
        <v>82</v>
      </c>
      <c r="B49" s="86"/>
      <c r="C49" s="86"/>
      <c r="D49" s="85" t="s">
        <v>83</v>
      </c>
      <c r="E49" s="89"/>
      <c r="F49" s="89"/>
    </row>
    <row r="50" spans="1:6" ht="11.4" x14ac:dyDescent="0.2">
      <c r="A50" s="88" t="s">
        <v>84</v>
      </c>
      <c r="B50" s="89">
        <v>0</v>
      </c>
      <c r="C50" s="89">
        <v>0</v>
      </c>
      <c r="D50" s="90" t="s">
        <v>85</v>
      </c>
      <c r="E50" s="89">
        <v>1124189</v>
      </c>
      <c r="F50" s="89">
        <v>1124189</v>
      </c>
    </row>
    <row r="51" spans="1:6" ht="11.4" x14ac:dyDescent="0.2">
      <c r="A51" s="88" t="s">
        <v>86</v>
      </c>
      <c r="B51" s="89">
        <v>5218832</v>
      </c>
      <c r="C51" s="89">
        <v>5218832</v>
      </c>
      <c r="D51" s="90" t="s">
        <v>87</v>
      </c>
      <c r="E51" s="89">
        <v>0</v>
      </c>
      <c r="F51" s="89">
        <v>0</v>
      </c>
    </row>
    <row r="52" spans="1:6" ht="11.4" x14ac:dyDescent="0.2">
      <c r="A52" s="88" t="s">
        <v>88</v>
      </c>
      <c r="B52" s="89">
        <v>61234115</v>
      </c>
      <c r="C52" s="89">
        <v>60803731</v>
      </c>
      <c r="D52" s="90" t="s">
        <v>89</v>
      </c>
      <c r="E52" s="89">
        <v>0</v>
      </c>
      <c r="F52" s="89">
        <v>0</v>
      </c>
    </row>
    <row r="53" spans="1:6" ht="11.4" x14ac:dyDescent="0.2">
      <c r="A53" s="88" t="s">
        <v>90</v>
      </c>
      <c r="B53" s="89">
        <v>53708472</v>
      </c>
      <c r="C53" s="89">
        <v>52412347</v>
      </c>
      <c r="D53" s="90" t="s">
        <v>91</v>
      </c>
      <c r="E53" s="89">
        <v>0</v>
      </c>
      <c r="F53" s="89">
        <v>0</v>
      </c>
    </row>
    <row r="54" spans="1:6" ht="11.4" x14ac:dyDescent="0.2">
      <c r="A54" s="88" t="s">
        <v>92</v>
      </c>
      <c r="B54" s="89">
        <v>1294784</v>
      </c>
      <c r="C54" s="89">
        <v>1207204</v>
      </c>
      <c r="D54" s="90" t="s">
        <v>93</v>
      </c>
      <c r="E54" s="89">
        <v>0</v>
      </c>
      <c r="F54" s="89">
        <v>0</v>
      </c>
    </row>
    <row r="55" spans="1:6" ht="11.4" x14ac:dyDescent="0.2">
      <c r="A55" s="88" t="s">
        <v>94</v>
      </c>
      <c r="B55" s="89">
        <v>-82563413</v>
      </c>
      <c r="C55" s="89">
        <v>-79647745</v>
      </c>
      <c r="D55" s="90" t="s">
        <v>95</v>
      </c>
      <c r="E55" s="89">
        <v>0</v>
      </c>
      <c r="F55" s="89">
        <v>0</v>
      </c>
    </row>
    <row r="56" spans="1:6" ht="12" x14ac:dyDescent="0.2">
      <c r="A56" s="88" t="s">
        <v>96</v>
      </c>
      <c r="B56" s="89">
        <v>522328</v>
      </c>
      <c r="C56" s="89">
        <v>522328</v>
      </c>
      <c r="D56" s="85"/>
      <c r="E56" s="89"/>
      <c r="F56" s="89"/>
    </row>
    <row r="57" spans="1:6" ht="12" x14ac:dyDescent="0.2">
      <c r="A57" s="88" t="s">
        <v>97</v>
      </c>
      <c r="B57" s="89">
        <v>0</v>
      </c>
      <c r="C57" s="89">
        <v>0</v>
      </c>
      <c r="D57" s="85" t="s">
        <v>98</v>
      </c>
      <c r="E57" s="86">
        <f>SUM(E50:E55)</f>
        <v>1124189</v>
      </c>
      <c r="F57" s="86">
        <f>SUM(F50:F55)</f>
        <v>1124189</v>
      </c>
    </row>
    <row r="58" spans="1:6" ht="11.4" x14ac:dyDescent="0.2">
      <c r="A58" s="88" t="s">
        <v>99</v>
      </c>
      <c r="B58" s="89">
        <v>0</v>
      </c>
      <c r="C58" s="89">
        <v>0</v>
      </c>
      <c r="D58" s="93"/>
      <c r="E58" s="89"/>
      <c r="F58" s="89"/>
    </row>
    <row r="59" spans="1:6" ht="12" x14ac:dyDescent="0.2">
      <c r="A59" s="88"/>
      <c r="B59" s="87"/>
      <c r="C59" s="87"/>
      <c r="D59" s="85" t="s">
        <v>100</v>
      </c>
      <c r="E59" s="86">
        <f>+E47+E57</f>
        <v>23761646</v>
      </c>
      <c r="F59" s="86">
        <f>+F47+F57</f>
        <v>30178069</v>
      </c>
    </row>
    <row r="60" spans="1:6" ht="12" x14ac:dyDescent="0.2">
      <c r="A60" s="82" t="s">
        <v>101</v>
      </c>
      <c r="B60" s="86">
        <f>SUM(B50:B58)</f>
        <v>39415118</v>
      </c>
      <c r="C60" s="86">
        <f>SUM(C50:C58)</f>
        <v>40516697</v>
      </c>
      <c r="D60" s="90"/>
      <c r="E60" s="89"/>
      <c r="F60" s="89"/>
    </row>
    <row r="61" spans="1:6" ht="12" x14ac:dyDescent="0.2">
      <c r="A61" s="88"/>
      <c r="B61" s="87"/>
      <c r="C61" s="87"/>
      <c r="D61" s="85" t="s">
        <v>102</v>
      </c>
      <c r="E61" s="89"/>
      <c r="F61" s="89"/>
    </row>
    <row r="62" spans="1:6" ht="12" x14ac:dyDescent="0.2">
      <c r="A62" s="82" t="s">
        <v>103</v>
      </c>
      <c r="B62" s="86">
        <f>+B47+B60</f>
        <v>66800826.000007078</v>
      </c>
      <c r="C62" s="86">
        <f>+C47+C60</f>
        <v>71955901</v>
      </c>
      <c r="D62" s="85"/>
      <c r="E62" s="89"/>
      <c r="F62" s="89"/>
    </row>
    <row r="63" spans="1:6" ht="12" x14ac:dyDescent="0.2">
      <c r="A63" s="88"/>
      <c r="B63" s="87"/>
      <c r="C63" s="110"/>
      <c r="D63" s="85" t="s">
        <v>104</v>
      </c>
      <c r="E63" s="86">
        <f>SUM(E64:E66)</f>
        <v>97719141</v>
      </c>
      <c r="F63" s="86">
        <f>SUM(F64:F66)</f>
        <v>97719141</v>
      </c>
    </row>
    <row r="64" spans="1:6" ht="11.4" x14ac:dyDescent="0.2">
      <c r="A64" s="88"/>
      <c r="B64" s="87"/>
      <c r="C64" s="110"/>
      <c r="D64" s="90" t="s">
        <v>105</v>
      </c>
      <c r="E64" s="89">
        <v>0</v>
      </c>
      <c r="F64" s="89">
        <v>0</v>
      </c>
    </row>
    <row r="65" spans="1:6" ht="11.4" x14ac:dyDescent="0.2">
      <c r="A65" s="88"/>
      <c r="B65" s="87"/>
      <c r="C65" s="110"/>
      <c r="D65" s="90" t="s">
        <v>106</v>
      </c>
      <c r="E65" s="89">
        <v>54776816</v>
      </c>
      <c r="F65" s="89">
        <v>54776816</v>
      </c>
    </row>
    <row r="66" spans="1:6" ht="11.4" x14ac:dyDescent="0.2">
      <c r="A66" s="88"/>
      <c r="B66" s="87"/>
      <c r="C66" s="110"/>
      <c r="D66" s="90" t="s">
        <v>107</v>
      </c>
      <c r="E66" s="89">
        <v>42942325</v>
      </c>
      <c r="F66" s="89">
        <v>42942325</v>
      </c>
    </row>
    <row r="67" spans="1:6" ht="11.4" x14ac:dyDescent="0.2">
      <c r="A67" s="88"/>
      <c r="B67" s="87"/>
      <c r="C67" s="110"/>
      <c r="D67" s="90"/>
      <c r="E67" s="89"/>
      <c r="F67" s="89"/>
    </row>
    <row r="68" spans="1:6" ht="12" x14ac:dyDescent="0.2">
      <c r="A68" s="88"/>
      <c r="B68" s="87"/>
      <c r="C68" s="110"/>
      <c r="D68" s="85" t="s">
        <v>108</v>
      </c>
      <c r="E68" s="86">
        <f>SUM(E69:E73)</f>
        <v>-54679961</v>
      </c>
      <c r="F68" s="86">
        <f>SUM(F69:F73)</f>
        <v>-55941309</v>
      </c>
    </row>
    <row r="69" spans="1:6" ht="11.4" x14ac:dyDescent="0.2">
      <c r="A69" s="88"/>
      <c r="B69" s="87"/>
      <c r="C69" s="110"/>
      <c r="D69" s="90" t="s">
        <v>109</v>
      </c>
      <c r="E69" s="89">
        <v>1261348</v>
      </c>
      <c r="F69" s="89">
        <v>-3769295</v>
      </c>
    </row>
    <row r="70" spans="1:6" ht="11.4" x14ac:dyDescent="0.2">
      <c r="A70" s="88"/>
      <c r="B70" s="87"/>
      <c r="C70" s="110"/>
      <c r="D70" s="90" t="s">
        <v>110</v>
      </c>
      <c r="E70" s="89">
        <v>-63019448</v>
      </c>
      <c r="F70" s="89">
        <v>-59250153</v>
      </c>
    </row>
    <row r="71" spans="1:6" ht="11.4" x14ac:dyDescent="0.2">
      <c r="A71" s="88"/>
      <c r="B71" s="87"/>
      <c r="C71" s="110"/>
      <c r="D71" s="90" t="s">
        <v>111</v>
      </c>
      <c r="E71" s="89">
        <v>0</v>
      </c>
      <c r="F71" s="89">
        <v>0</v>
      </c>
    </row>
    <row r="72" spans="1:6" ht="11.4" x14ac:dyDescent="0.2">
      <c r="A72" s="88"/>
      <c r="B72" s="87"/>
      <c r="C72" s="110"/>
      <c r="D72" s="90" t="s">
        <v>112</v>
      </c>
      <c r="E72" s="89">
        <v>7078139</v>
      </c>
      <c r="F72" s="89">
        <v>7078139</v>
      </c>
    </row>
    <row r="73" spans="1:6" ht="11.4" x14ac:dyDescent="0.2">
      <c r="A73" s="88"/>
      <c r="B73" s="87"/>
      <c r="C73" s="110"/>
      <c r="D73" s="90" t="s">
        <v>113</v>
      </c>
      <c r="E73" s="89">
        <v>0</v>
      </c>
      <c r="F73" s="89">
        <v>0</v>
      </c>
    </row>
    <row r="74" spans="1:6" ht="11.4" x14ac:dyDescent="0.2">
      <c r="A74" s="88"/>
      <c r="B74" s="87"/>
      <c r="C74" s="110"/>
      <c r="D74" s="90"/>
      <c r="E74" s="89"/>
      <c r="F74" s="89"/>
    </row>
    <row r="75" spans="1:6" ht="24" x14ac:dyDescent="0.2">
      <c r="A75" s="88"/>
      <c r="B75" s="87"/>
      <c r="C75" s="110"/>
      <c r="D75" s="85" t="s">
        <v>114</v>
      </c>
      <c r="E75" s="86">
        <f>SUM(E76:E77)</f>
        <v>0</v>
      </c>
      <c r="F75" s="86">
        <f>SUM(F76:F77)</f>
        <v>0</v>
      </c>
    </row>
    <row r="76" spans="1:6" ht="11.4" x14ac:dyDescent="0.2">
      <c r="A76" s="88"/>
      <c r="B76" s="87"/>
      <c r="C76" s="110"/>
      <c r="D76" s="90" t="s">
        <v>115</v>
      </c>
      <c r="E76" s="89">
        <v>0</v>
      </c>
      <c r="F76" s="89">
        <v>0</v>
      </c>
    </row>
    <row r="77" spans="1:6" ht="11.4" x14ac:dyDescent="0.2">
      <c r="A77" s="88"/>
      <c r="B77" s="87"/>
      <c r="C77" s="110"/>
      <c r="D77" s="90" t="s">
        <v>116</v>
      </c>
      <c r="E77" s="89">
        <v>0</v>
      </c>
      <c r="F77" s="89">
        <v>0</v>
      </c>
    </row>
    <row r="78" spans="1:6" ht="11.4" x14ac:dyDescent="0.2">
      <c r="A78" s="88"/>
      <c r="B78" s="87"/>
      <c r="C78" s="110"/>
      <c r="D78" s="90"/>
      <c r="E78" s="89"/>
      <c r="F78" s="89"/>
    </row>
    <row r="79" spans="1:6" ht="12" x14ac:dyDescent="0.2">
      <c r="A79" s="88"/>
      <c r="B79" s="87"/>
      <c r="C79" s="110"/>
      <c r="D79" s="85" t="s">
        <v>117</v>
      </c>
      <c r="E79" s="86">
        <f>+E63+E68+E75</f>
        <v>43039180</v>
      </c>
      <c r="F79" s="86">
        <f>+F63+F68+F75</f>
        <v>41777832</v>
      </c>
    </row>
    <row r="80" spans="1:6" ht="11.4" x14ac:dyDescent="0.2">
      <c r="A80" s="88"/>
      <c r="B80" s="87"/>
      <c r="C80" s="110"/>
      <c r="D80" s="90"/>
      <c r="E80" s="89"/>
      <c r="F80" s="89"/>
    </row>
    <row r="81" spans="1:7" ht="12" x14ac:dyDescent="0.2">
      <c r="A81" s="88"/>
      <c r="B81" s="87"/>
      <c r="C81" s="110"/>
      <c r="D81" s="85" t="s">
        <v>118</v>
      </c>
      <c r="E81" s="86">
        <f>+E59+E79</f>
        <v>66800826</v>
      </c>
      <c r="F81" s="86">
        <f>+F59+F79</f>
        <v>71955901</v>
      </c>
      <c r="G81" s="12"/>
    </row>
    <row r="82" spans="1:7" ht="11.4" x14ac:dyDescent="0.2">
      <c r="A82" s="88"/>
      <c r="B82" s="87"/>
      <c r="C82" s="110"/>
      <c r="D82" s="90"/>
      <c r="E82" s="89"/>
      <c r="F82" s="89"/>
      <c r="G82" s="12"/>
    </row>
    <row r="83" spans="1:7" ht="11.4" x14ac:dyDescent="0.2">
      <c r="A83" s="88"/>
      <c r="B83" s="87"/>
      <c r="C83" s="110"/>
      <c r="D83" s="90"/>
      <c r="E83" s="89"/>
      <c r="F83" s="89"/>
    </row>
    <row r="84" spans="1:7" ht="11.4" x14ac:dyDescent="0.2">
      <c r="A84" s="88"/>
      <c r="B84" s="87"/>
      <c r="C84" s="110"/>
      <c r="D84" s="90"/>
      <c r="E84" s="89"/>
      <c r="F84" s="89"/>
    </row>
    <row r="85" spans="1:7" ht="12" thickBot="1" x14ac:dyDescent="0.25">
      <c r="A85" s="95"/>
      <c r="B85" s="96"/>
      <c r="C85" s="111"/>
      <c r="D85" s="97"/>
      <c r="E85" s="98"/>
      <c r="F85" s="98"/>
    </row>
    <row r="86" spans="1:7" x14ac:dyDescent="0.2">
      <c r="E86" s="128"/>
      <c r="F86" s="128"/>
    </row>
    <row r="87" spans="1:7" x14ac:dyDescent="0.2">
      <c r="E87" s="128"/>
      <c r="F87" s="128"/>
    </row>
  </sheetData>
  <mergeCells count="4">
    <mergeCell ref="A2:F2"/>
    <mergeCell ref="A5:F5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2" fitToHeight="2" orientation="landscape" r:id="rId1"/>
  <ignoredErrors>
    <ignoredError sqref="B31:C31 E23:F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130" zoomScaleNormal="130" workbookViewId="0">
      <selection activeCell="G17" sqref="G17"/>
    </sheetView>
  </sheetViews>
  <sheetFormatPr baseColWidth="10" defaultRowHeight="14.4" x14ac:dyDescent="0.3"/>
  <cols>
    <col min="1" max="1" width="2.33203125" customWidth="1"/>
    <col min="2" max="2" width="40.109375" customWidth="1"/>
    <col min="3" max="3" width="14.6640625" customWidth="1"/>
    <col min="4" max="4" width="14.109375" customWidth="1"/>
    <col min="5" max="5" width="13.6640625" customWidth="1"/>
    <col min="6" max="6" width="13.33203125" customWidth="1"/>
    <col min="7" max="7" width="14.6640625" customWidth="1"/>
    <col min="8" max="8" width="13.88671875" customWidth="1"/>
    <col min="9" max="9" width="17.109375" customWidth="1"/>
  </cols>
  <sheetData>
    <row r="1" spans="1:12" ht="15" thickBot="1" x14ac:dyDescent="0.35">
      <c r="A1" s="162" t="s">
        <v>448</v>
      </c>
      <c r="B1" s="163"/>
      <c r="C1" s="163"/>
      <c r="D1" s="163"/>
      <c r="E1" s="163"/>
      <c r="F1" s="163"/>
      <c r="G1" s="163"/>
      <c r="H1" s="163"/>
      <c r="I1" s="164"/>
    </row>
    <row r="2" spans="1:12" ht="15" thickBot="1" x14ac:dyDescent="0.35">
      <c r="A2" s="165" t="s">
        <v>439</v>
      </c>
      <c r="B2" s="166"/>
      <c r="C2" s="166"/>
      <c r="D2" s="166"/>
      <c r="E2" s="166"/>
      <c r="F2" s="166"/>
      <c r="G2" s="166"/>
      <c r="H2" s="166"/>
      <c r="I2" s="167"/>
    </row>
    <row r="3" spans="1:12" ht="15" thickBot="1" x14ac:dyDescent="0.35">
      <c r="A3" s="165" t="s">
        <v>459</v>
      </c>
      <c r="B3" s="166"/>
      <c r="C3" s="166"/>
      <c r="D3" s="166"/>
      <c r="E3" s="166"/>
      <c r="F3" s="166"/>
      <c r="G3" s="166"/>
      <c r="H3" s="166"/>
      <c r="I3" s="167"/>
    </row>
    <row r="4" spans="1:12" ht="15" thickBot="1" x14ac:dyDescent="0.35">
      <c r="A4" s="165" t="s">
        <v>0</v>
      </c>
      <c r="B4" s="166"/>
      <c r="C4" s="166"/>
      <c r="D4" s="166"/>
      <c r="E4" s="166"/>
      <c r="F4" s="166"/>
      <c r="G4" s="166"/>
      <c r="H4" s="166"/>
      <c r="I4" s="167"/>
    </row>
    <row r="5" spans="1:12" ht="24" customHeight="1" x14ac:dyDescent="0.3">
      <c r="A5" s="168" t="s">
        <v>119</v>
      </c>
      <c r="B5" s="169"/>
      <c r="C5" s="2" t="s">
        <v>120</v>
      </c>
      <c r="D5" s="145" t="s">
        <v>121</v>
      </c>
      <c r="E5" s="145" t="s">
        <v>122</v>
      </c>
      <c r="F5" s="145" t="s">
        <v>123</v>
      </c>
      <c r="G5" s="2" t="s">
        <v>124</v>
      </c>
      <c r="H5" s="145" t="s">
        <v>126</v>
      </c>
      <c r="I5" s="145" t="s">
        <v>127</v>
      </c>
    </row>
    <row r="6" spans="1:12" ht="21" thickBot="1" x14ac:dyDescent="0.35">
      <c r="A6" s="170"/>
      <c r="B6" s="171"/>
      <c r="C6" s="3" t="s">
        <v>454</v>
      </c>
      <c r="D6" s="147"/>
      <c r="E6" s="147"/>
      <c r="F6" s="147"/>
      <c r="G6" s="3" t="s">
        <v>125</v>
      </c>
      <c r="H6" s="147"/>
      <c r="I6" s="147"/>
    </row>
    <row r="7" spans="1:12" x14ac:dyDescent="0.3">
      <c r="A7" s="158"/>
      <c r="B7" s="159"/>
      <c r="C7" s="22"/>
      <c r="D7" s="22"/>
      <c r="E7" s="22"/>
      <c r="F7" s="22"/>
      <c r="G7" s="22"/>
      <c r="H7" s="22"/>
      <c r="I7" s="22"/>
    </row>
    <row r="8" spans="1:12" x14ac:dyDescent="0.3">
      <c r="A8" s="148" t="s">
        <v>128</v>
      </c>
      <c r="B8" s="149"/>
      <c r="C8" s="23">
        <f>+C9+C13</f>
        <v>0</v>
      </c>
      <c r="D8" s="23">
        <f t="shared" ref="D8:I8" si="0">+D9+D13</f>
        <v>0</v>
      </c>
      <c r="E8" s="23">
        <f t="shared" si="0"/>
        <v>0</v>
      </c>
      <c r="F8" s="23">
        <f t="shared" si="0"/>
        <v>0</v>
      </c>
      <c r="G8" s="23">
        <f t="shared" ref="G8:G29" si="1">+C8+D8+E8+F8</f>
        <v>0</v>
      </c>
      <c r="H8" s="23">
        <f t="shared" si="0"/>
        <v>0</v>
      </c>
      <c r="I8" s="23">
        <f t="shared" si="0"/>
        <v>0</v>
      </c>
    </row>
    <row r="9" spans="1:12" x14ac:dyDescent="0.3">
      <c r="A9" s="148" t="s">
        <v>129</v>
      </c>
      <c r="B9" s="149"/>
      <c r="C9" s="23">
        <f>+C10+C11+C12</f>
        <v>0</v>
      </c>
      <c r="D9" s="23">
        <f t="shared" ref="D9:I9" si="2">+D10+D11+D12</f>
        <v>0</v>
      </c>
      <c r="E9" s="23">
        <f t="shared" si="2"/>
        <v>0</v>
      </c>
      <c r="F9" s="23">
        <f t="shared" si="2"/>
        <v>0</v>
      </c>
      <c r="G9" s="23">
        <f t="shared" si="1"/>
        <v>0</v>
      </c>
      <c r="H9" s="23">
        <f t="shared" si="2"/>
        <v>0</v>
      </c>
      <c r="I9" s="23">
        <f t="shared" si="2"/>
        <v>0</v>
      </c>
    </row>
    <row r="10" spans="1:12" x14ac:dyDescent="0.3">
      <c r="A10" s="29"/>
      <c r="B10" s="18" t="s">
        <v>130</v>
      </c>
      <c r="C10" s="23">
        <v>0</v>
      </c>
      <c r="D10" s="23">
        <v>0</v>
      </c>
      <c r="E10" s="23">
        <v>0</v>
      </c>
      <c r="F10" s="23">
        <v>0</v>
      </c>
      <c r="G10" s="25">
        <f t="shared" si="1"/>
        <v>0</v>
      </c>
      <c r="H10" s="23">
        <v>0</v>
      </c>
      <c r="I10" s="23">
        <v>0</v>
      </c>
    </row>
    <row r="11" spans="1:12" x14ac:dyDescent="0.3">
      <c r="A11" s="30"/>
      <c r="B11" s="18" t="s">
        <v>131</v>
      </c>
      <c r="C11" s="25">
        <v>0</v>
      </c>
      <c r="D11" s="25">
        <v>0</v>
      </c>
      <c r="E11" s="25">
        <v>0</v>
      </c>
      <c r="F11" s="25">
        <v>0</v>
      </c>
      <c r="G11" s="25">
        <f t="shared" si="1"/>
        <v>0</v>
      </c>
      <c r="H11" s="25">
        <v>0</v>
      </c>
      <c r="I11" s="25">
        <v>0</v>
      </c>
    </row>
    <row r="12" spans="1:12" x14ac:dyDescent="0.3">
      <c r="A12" s="30"/>
      <c r="B12" s="18" t="s">
        <v>132</v>
      </c>
      <c r="C12" s="25">
        <v>0</v>
      </c>
      <c r="D12" s="25">
        <v>0</v>
      </c>
      <c r="E12" s="25">
        <v>0</v>
      </c>
      <c r="F12" s="25">
        <v>0</v>
      </c>
      <c r="G12" s="25">
        <f t="shared" si="1"/>
        <v>0</v>
      </c>
      <c r="H12" s="25">
        <v>0</v>
      </c>
      <c r="I12" s="25">
        <v>0</v>
      </c>
    </row>
    <row r="13" spans="1:12" x14ac:dyDescent="0.3">
      <c r="A13" s="148" t="s">
        <v>133</v>
      </c>
      <c r="B13" s="149"/>
      <c r="C13" s="23">
        <f>+C14+C15+C16</f>
        <v>0</v>
      </c>
      <c r="D13" s="23">
        <f t="shared" ref="D13:I13" si="3">+D14+D15+D16</f>
        <v>0</v>
      </c>
      <c r="E13" s="23">
        <f t="shared" si="3"/>
        <v>0</v>
      </c>
      <c r="F13" s="23">
        <f t="shared" si="3"/>
        <v>0</v>
      </c>
      <c r="G13" s="23">
        <f>+C13+D13+E13+F13</f>
        <v>0</v>
      </c>
      <c r="H13" s="23">
        <f t="shared" si="3"/>
        <v>0</v>
      </c>
      <c r="I13" s="23">
        <f t="shared" si="3"/>
        <v>0</v>
      </c>
    </row>
    <row r="14" spans="1:12" x14ac:dyDescent="0.3">
      <c r="A14" s="29"/>
      <c r="B14" s="18" t="s">
        <v>134</v>
      </c>
      <c r="C14" s="23">
        <v>0</v>
      </c>
      <c r="D14" s="23">
        <v>0</v>
      </c>
      <c r="E14" s="23">
        <v>0</v>
      </c>
      <c r="F14" s="23">
        <v>0</v>
      </c>
      <c r="G14" s="25">
        <f t="shared" si="1"/>
        <v>0</v>
      </c>
      <c r="H14" s="23">
        <v>0</v>
      </c>
      <c r="I14" s="23">
        <v>0</v>
      </c>
    </row>
    <row r="15" spans="1:12" x14ac:dyDescent="0.3">
      <c r="A15" s="30"/>
      <c r="B15" s="18" t="s">
        <v>135</v>
      </c>
      <c r="C15" s="25">
        <v>0</v>
      </c>
      <c r="D15" s="25">
        <v>0</v>
      </c>
      <c r="E15" s="25">
        <v>0</v>
      </c>
      <c r="F15" s="25">
        <v>0</v>
      </c>
      <c r="G15" s="25">
        <f t="shared" si="1"/>
        <v>0</v>
      </c>
      <c r="H15" s="25">
        <v>0</v>
      </c>
      <c r="I15" s="25">
        <v>0</v>
      </c>
    </row>
    <row r="16" spans="1:12" x14ac:dyDescent="0.3">
      <c r="A16" s="30"/>
      <c r="B16" s="18" t="s">
        <v>136</v>
      </c>
      <c r="C16" s="25">
        <v>0</v>
      </c>
      <c r="D16" s="25">
        <v>0</v>
      </c>
      <c r="E16" s="25">
        <v>0</v>
      </c>
      <c r="F16" s="25">
        <v>0</v>
      </c>
      <c r="G16" s="25">
        <f t="shared" si="1"/>
        <v>0</v>
      </c>
      <c r="H16" s="25">
        <v>0</v>
      </c>
      <c r="I16" s="25">
        <v>0</v>
      </c>
      <c r="J16" s="130"/>
      <c r="K16" s="130"/>
      <c r="L16" s="130"/>
    </row>
    <row r="17" spans="1:12" x14ac:dyDescent="0.3">
      <c r="A17" s="148" t="s">
        <v>137</v>
      </c>
      <c r="B17" s="149"/>
      <c r="C17" s="23">
        <v>30178069</v>
      </c>
      <c r="D17" s="105">
        <v>41315915</v>
      </c>
      <c r="E17" s="23">
        <v>47732338</v>
      </c>
      <c r="F17" s="105">
        <v>0</v>
      </c>
      <c r="G17" s="105">
        <f>C17+D17-E17+F17</f>
        <v>23761646</v>
      </c>
      <c r="H17" s="105">
        <v>0</v>
      </c>
      <c r="I17" s="105">
        <v>0</v>
      </c>
      <c r="J17" s="161"/>
      <c r="K17" s="161"/>
      <c r="L17" s="129"/>
    </row>
    <row r="18" spans="1:12" x14ac:dyDescent="0.3">
      <c r="A18" s="30"/>
      <c r="B18" s="18"/>
      <c r="C18" s="24"/>
      <c r="D18" s="24"/>
      <c r="E18" s="105"/>
      <c r="F18" s="24"/>
      <c r="G18" s="25"/>
      <c r="H18" s="24"/>
      <c r="I18" s="24"/>
      <c r="J18" s="129"/>
      <c r="K18" s="129"/>
      <c r="L18" s="129"/>
    </row>
    <row r="19" spans="1:12" ht="21" customHeight="1" x14ac:dyDescent="0.3">
      <c r="A19" s="148" t="s">
        <v>138</v>
      </c>
      <c r="B19" s="149"/>
      <c r="C19" s="23">
        <f>+C8+C17</f>
        <v>30178069</v>
      </c>
      <c r="D19" s="23">
        <f>+D8+D17</f>
        <v>41315915</v>
      </c>
      <c r="E19" s="23">
        <f>+E8+E17</f>
        <v>47732338</v>
      </c>
      <c r="F19" s="23">
        <f t="shared" ref="F19:I19" si="4">+F8+F17</f>
        <v>0</v>
      </c>
      <c r="G19" s="23">
        <f>+C19+D19-E19+F19</f>
        <v>23761646</v>
      </c>
      <c r="H19" s="23">
        <f t="shared" si="4"/>
        <v>0</v>
      </c>
      <c r="I19" s="23">
        <f t="shared" si="4"/>
        <v>0</v>
      </c>
      <c r="J19" s="129"/>
      <c r="K19" s="129"/>
      <c r="L19" s="129"/>
    </row>
    <row r="20" spans="1:12" x14ac:dyDescent="0.3">
      <c r="A20" s="148"/>
      <c r="B20" s="149"/>
      <c r="C20" s="21"/>
      <c r="D20" s="21"/>
      <c r="E20" s="21"/>
      <c r="F20" s="21"/>
      <c r="G20" s="25"/>
      <c r="H20" s="21"/>
      <c r="I20" s="21"/>
    </row>
    <row r="21" spans="1:12" x14ac:dyDescent="0.3">
      <c r="A21" s="148" t="s">
        <v>146</v>
      </c>
      <c r="B21" s="149"/>
      <c r="C21" s="23">
        <f>SUM(C22:C24)</f>
        <v>0</v>
      </c>
      <c r="D21" s="23">
        <f t="shared" ref="D21:I21" si="5">SUM(D22:D24)</f>
        <v>0</v>
      </c>
      <c r="E21" s="23">
        <f t="shared" si="5"/>
        <v>0</v>
      </c>
      <c r="F21" s="23">
        <f t="shared" si="5"/>
        <v>0</v>
      </c>
      <c r="G21" s="23">
        <f t="shared" si="1"/>
        <v>0</v>
      </c>
      <c r="H21" s="23">
        <f t="shared" si="5"/>
        <v>0</v>
      </c>
      <c r="I21" s="23">
        <f t="shared" si="5"/>
        <v>0</v>
      </c>
    </row>
    <row r="22" spans="1:12" x14ac:dyDescent="0.3">
      <c r="A22" s="150" t="s">
        <v>139</v>
      </c>
      <c r="B22" s="151"/>
      <c r="C22" s="25">
        <v>0</v>
      </c>
      <c r="D22" s="25">
        <v>0</v>
      </c>
      <c r="E22" s="25">
        <v>0</v>
      </c>
      <c r="F22" s="25">
        <v>0</v>
      </c>
      <c r="G22" s="25">
        <f t="shared" si="1"/>
        <v>0</v>
      </c>
      <c r="H22" s="25">
        <v>0</v>
      </c>
      <c r="I22" s="25">
        <v>0</v>
      </c>
    </row>
    <row r="23" spans="1:12" x14ac:dyDescent="0.3">
      <c r="A23" s="150" t="s">
        <v>140</v>
      </c>
      <c r="B23" s="151"/>
      <c r="C23" s="25">
        <v>0</v>
      </c>
      <c r="D23" s="25">
        <v>0</v>
      </c>
      <c r="E23" s="25">
        <v>0</v>
      </c>
      <c r="F23" s="25">
        <v>0</v>
      </c>
      <c r="G23" s="25">
        <f t="shared" si="1"/>
        <v>0</v>
      </c>
      <c r="H23" s="25">
        <v>0</v>
      </c>
      <c r="I23" s="25">
        <v>0</v>
      </c>
    </row>
    <row r="24" spans="1:12" x14ac:dyDescent="0.3">
      <c r="A24" s="150" t="s">
        <v>141</v>
      </c>
      <c r="B24" s="151"/>
      <c r="C24" s="25">
        <v>0</v>
      </c>
      <c r="D24" s="25">
        <v>0</v>
      </c>
      <c r="E24" s="25">
        <v>0</v>
      </c>
      <c r="F24" s="25">
        <v>0</v>
      </c>
      <c r="G24" s="25">
        <f t="shared" si="1"/>
        <v>0</v>
      </c>
      <c r="H24" s="25">
        <v>0</v>
      </c>
      <c r="I24" s="25">
        <v>0</v>
      </c>
    </row>
    <row r="25" spans="1:12" x14ac:dyDescent="0.3">
      <c r="A25" s="156"/>
      <c r="B25" s="157"/>
      <c r="C25" s="23"/>
      <c r="D25" s="23"/>
      <c r="E25" s="23"/>
      <c r="F25" s="23"/>
      <c r="G25" s="25">
        <f t="shared" si="1"/>
        <v>0</v>
      </c>
      <c r="H25" s="25">
        <v>0</v>
      </c>
      <c r="I25" s="25">
        <v>0</v>
      </c>
    </row>
    <row r="26" spans="1:12" ht="23.25" customHeight="1" x14ac:dyDescent="0.3">
      <c r="A26" s="148" t="s">
        <v>142</v>
      </c>
      <c r="B26" s="149"/>
      <c r="C26" s="23">
        <f>SUM(C27:C29)</f>
        <v>0</v>
      </c>
      <c r="D26" s="23">
        <f t="shared" ref="D26:I26" si="6">SUM(D27:D29)</f>
        <v>0</v>
      </c>
      <c r="E26" s="23">
        <f t="shared" si="6"/>
        <v>0</v>
      </c>
      <c r="F26" s="23">
        <f t="shared" si="6"/>
        <v>0</v>
      </c>
      <c r="G26" s="23">
        <f t="shared" si="1"/>
        <v>0</v>
      </c>
      <c r="H26" s="23">
        <f t="shared" si="6"/>
        <v>0</v>
      </c>
      <c r="I26" s="23">
        <f t="shared" si="6"/>
        <v>0</v>
      </c>
    </row>
    <row r="27" spans="1:12" x14ac:dyDescent="0.3">
      <c r="A27" s="150" t="s">
        <v>143</v>
      </c>
      <c r="B27" s="151"/>
      <c r="C27" s="25">
        <v>0</v>
      </c>
      <c r="D27" s="25">
        <v>0</v>
      </c>
      <c r="E27" s="25">
        <v>0</v>
      </c>
      <c r="F27" s="25">
        <v>0</v>
      </c>
      <c r="G27" s="25">
        <f t="shared" si="1"/>
        <v>0</v>
      </c>
      <c r="H27" s="25">
        <v>0</v>
      </c>
      <c r="I27" s="25">
        <v>0</v>
      </c>
    </row>
    <row r="28" spans="1:12" x14ac:dyDescent="0.3">
      <c r="A28" s="150" t="s">
        <v>144</v>
      </c>
      <c r="B28" s="151"/>
      <c r="C28" s="25">
        <v>0</v>
      </c>
      <c r="D28" s="25">
        <v>0</v>
      </c>
      <c r="E28" s="25">
        <v>0</v>
      </c>
      <c r="F28" s="25">
        <v>0</v>
      </c>
      <c r="G28" s="25">
        <f t="shared" si="1"/>
        <v>0</v>
      </c>
      <c r="H28" s="25">
        <v>0</v>
      </c>
      <c r="I28" s="25">
        <v>0</v>
      </c>
    </row>
    <row r="29" spans="1:12" x14ac:dyDescent="0.3">
      <c r="A29" s="150" t="s">
        <v>145</v>
      </c>
      <c r="B29" s="151"/>
      <c r="C29" s="25">
        <v>0</v>
      </c>
      <c r="D29" s="25">
        <v>0</v>
      </c>
      <c r="E29" s="25">
        <v>0</v>
      </c>
      <c r="F29" s="25">
        <v>0</v>
      </c>
      <c r="G29" s="25">
        <f t="shared" si="1"/>
        <v>0</v>
      </c>
      <c r="H29" s="25">
        <v>0</v>
      </c>
      <c r="I29" s="25">
        <v>0</v>
      </c>
    </row>
    <row r="30" spans="1:12" ht="15" thickBot="1" x14ac:dyDescent="0.35">
      <c r="A30" s="152"/>
      <c r="B30" s="153"/>
      <c r="C30" s="31"/>
      <c r="D30" s="31"/>
      <c r="E30" s="31"/>
      <c r="F30" s="31"/>
      <c r="G30" s="31"/>
      <c r="H30" s="31"/>
      <c r="I30" s="31"/>
    </row>
    <row r="31" spans="1:12" x14ac:dyDescent="0.3">
      <c r="A31" s="27"/>
      <c r="B31" s="27"/>
      <c r="C31" s="27"/>
      <c r="D31" s="27"/>
      <c r="E31" s="27"/>
      <c r="F31" s="27"/>
      <c r="G31" s="27"/>
      <c r="H31" s="27"/>
      <c r="I31" s="27"/>
    </row>
    <row r="32" spans="1:12" ht="24" customHeight="1" x14ac:dyDescent="0.3">
      <c r="A32" s="28">
        <v>1</v>
      </c>
      <c r="B32" s="160" t="s">
        <v>147</v>
      </c>
      <c r="C32" s="160"/>
      <c r="D32" s="160"/>
      <c r="E32" s="160"/>
      <c r="F32" s="160"/>
      <c r="G32" s="160"/>
      <c r="H32" s="160"/>
      <c r="I32" s="160"/>
    </row>
    <row r="33" spans="1:12" x14ac:dyDescent="0.3">
      <c r="A33" s="28">
        <v>2</v>
      </c>
      <c r="B33" s="154" t="s">
        <v>148</v>
      </c>
      <c r="C33" s="154"/>
      <c r="D33" s="154"/>
      <c r="E33" s="154"/>
      <c r="F33" s="154"/>
      <c r="G33" s="154"/>
      <c r="H33" s="154"/>
      <c r="I33" s="154"/>
    </row>
    <row r="34" spans="1:12" ht="15" thickBot="1" x14ac:dyDescent="0.35">
      <c r="A34" s="27"/>
      <c r="B34" s="27"/>
      <c r="C34" s="27"/>
      <c r="D34" s="27"/>
      <c r="E34" s="27"/>
      <c r="F34" s="27"/>
      <c r="G34" s="27"/>
      <c r="H34" s="155"/>
      <c r="I34" s="155"/>
      <c r="J34" s="155"/>
      <c r="K34" s="155"/>
      <c r="L34" s="155"/>
    </row>
    <row r="35" spans="1:12" x14ac:dyDescent="0.3">
      <c r="A35" s="27"/>
      <c r="B35" s="142" t="s">
        <v>149</v>
      </c>
      <c r="C35" s="4" t="s">
        <v>150</v>
      </c>
      <c r="D35" s="4" t="s">
        <v>152</v>
      </c>
      <c r="E35" s="4" t="s">
        <v>155</v>
      </c>
      <c r="F35" s="145" t="s">
        <v>157</v>
      </c>
      <c r="G35" s="4" t="s">
        <v>158</v>
      </c>
      <c r="H35" s="27"/>
      <c r="I35" s="27"/>
    </row>
    <row r="36" spans="1:12" x14ac:dyDescent="0.3">
      <c r="A36" s="27"/>
      <c r="B36" s="143"/>
      <c r="C36" s="2" t="s">
        <v>151</v>
      </c>
      <c r="D36" s="2" t="s">
        <v>153</v>
      </c>
      <c r="E36" s="2" t="s">
        <v>156</v>
      </c>
      <c r="F36" s="146"/>
      <c r="G36" s="2" t="s">
        <v>159</v>
      </c>
      <c r="H36" s="27"/>
      <c r="I36" s="27"/>
    </row>
    <row r="37" spans="1:12" ht="15" thickBot="1" x14ac:dyDescent="0.35">
      <c r="A37" s="27"/>
      <c r="B37" s="144"/>
      <c r="C37" s="5"/>
      <c r="D37" s="3" t="s">
        <v>154</v>
      </c>
      <c r="E37" s="5"/>
      <c r="F37" s="147"/>
      <c r="G37" s="5"/>
      <c r="H37" s="27"/>
      <c r="I37" s="27"/>
    </row>
    <row r="38" spans="1:12" x14ac:dyDescent="0.3">
      <c r="A38" s="27"/>
      <c r="B38" s="16" t="s">
        <v>160</v>
      </c>
      <c r="C38" s="23">
        <f>SUM(C39:C41)</f>
        <v>0</v>
      </c>
      <c r="D38" s="23">
        <f t="shared" ref="D38:G38" si="7">SUM(D39:D41)</f>
        <v>0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7"/>
      <c r="I38" s="27"/>
    </row>
    <row r="39" spans="1:12" x14ac:dyDescent="0.3">
      <c r="A39" s="27"/>
      <c r="B39" s="14" t="s">
        <v>161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7"/>
      <c r="I39" s="27"/>
    </row>
    <row r="40" spans="1:12" x14ac:dyDescent="0.3">
      <c r="A40" s="27"/>
      <c r="B40" s="14" t="s">
        <v>162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7"/>
      <c r="I40" s="27"/>
    </row>
    <row r="41" spans="1:12" ht="15" thickBot="1" x14ac:dyDescent="0.35">
      <c r="A41" s="27"/>
      <c r="B41" s="19" t="s">
        <v>163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27"/>
      <c r="I41" s="27"/>
    </row>
  </sheetData>
  <mergeCells count="34">
    <mergeCell ref="K34:L34"/>
    <mergeCell ref="J17:K17"/>
    <mergeCell ref="A1:I1"/>
    <mergeCell ref="A20:B20"/>
    <mergeCell ref="A21:B21"/>
    <mergeCell ref="A22:B22"/>
    <mergeCell ref="A23:B23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B32:I32"/>
    <mergeCell ref="A8:B8"/>
    <mergeCell ref="A9:B9"/>
    <mergeCell ref="A13:B13"/>
    <mergeCell ref="A17:B17"/>
    <mergeCell ref="A24:B24"/>
    <mergeCell ref="A19:B19"/>
    <mergeCell ref="B35:B37"/>
    <mergeCell ref="F35:F37"/>
    <mergeCell ref="A26:B26"/>
    <mergeCell ref="A27:B27"/>
    <mergeCell ref="A28:B28"/>
    <mergeCell ref="A29:B29"/>
    <mergeCell ref="A30:B30"/>
    <mergeCell ref="B33:I33"/>
    <mergeCell ref="H34:J34"/>
  </mergeCells>
  <pageMargins left="0.70866141732283472" right="0.70866141732283472" top="0.74803149606299213" bottom="0.74803149606299213" header="0.31496062992125984" footer="0.31496062992125984"/>
  <pageSetup scale="85" fitToHeight="2" orientation="landscape" r:id="rId1"/>
  <ignoredErrors>
    <ignoredError sqref="G26 G21 G8:G13 G19" formula="1"/>
    <ignoredError sqref="H21:I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A4" sqref="A4:K4"/>
    </sheetView>
  </sheetViews>
  <sheetFormatPr baseColWidth="10" defaultRowHeight="14.4" x14ac:dyDescent="0.3"/>
  <cols>
    <col min="1" max="1" width="34.44140625" customWidth="1"/>
    <col min="2" max="11" width="13.109375" customWidth="1"/>
  </cols>
  <sheetData>
    <row r="1" spans="1:11" ht="15" thickBot="1" x14ac:dyDescent="0.35">
      <c r="A1" s="172" t="s">
        <v>448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" thickBot="1" x14ac:dyDescent="0.35">
      <c r="A2" s="165" t="s">
        <v>440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1" ht="15" thickBot="1" x14ac:dyDescent="0.35">
      <c r="A3" s="165" t="s">
        <v>459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1" ht="15" thickBot="1" x14ac:dyDescent="0.35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72" thickBot="1" x14ac:dyDescent="0.35">
      <c r="A5" s="6" t="s">
        <v>164</v>
      </c>
      <c r="B5" s="3" t="s">
        <v>165</v>
      </c>
      <c r="C5" s="3" t="s">
        <v>166</v>
      </c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455</v>
      </c>
      <c r="J5" s="3" t="s">
        <v>456</v>
      </c>
      <c r="K5" s="3" t="s">
        <v>457</v>
      </c>
    </row>
    <row r="6" spans="1:11" x14ac:dyDescent="0.3">
      <c r="A6" s="20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0.399999999999999" x14ac:dyDescent="0.3">
      <c r="A7" s="16" t="s">
        <v>172</v>
      </c>
      <c r="B7" s="23">
        <f>+B8+B9+B10+B11</f>
        <v>0</v>
      </c>
      <c r="C7" s="23">
        <v>0</v>
      </c>
      <c r="D7" s="23">
        <v>0</v>
      </c>
      <c r="E7" s="23">
        <f t="shared" ref="E7:J7" si="0">+E8+E9+E10+E11</f>
        <v>0</v>
      </c>
      <c r="F7" s="23"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>+E7-J7</f>
        <v>0</v>
      </c>
    </row>
    <row r="8" spans="1:11" x14ac:dyDescent="0.3">
      <c r="A8" s="32" t="s">
        <v>173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f t="shared" ref="K8:K19" si="1">+E8-J8</f>
        <v>0</v>
      </c>
    </row>
    <row r="9" spans="1:11" x14ac:dyDescent="0.3">
      <c r="A9" s="32" t="s">
        <v>174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f t="shared" si="1"/>
        <v>0</v>
      </c>
    </row>
    <row r="10" spans="1:11" x14ac:dyDescent="0.3">
      <c r="A10" s="32" t="s">
        <v>175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1"/>
        <v>0</v>
      </c>
    </row>
    <row r="11" spans="1:11" x14ac:dyDescent="0.3">
      <c r="A11" s="32" t="s">
        <v>176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f t="shared" si="1"/>
        <v>0</v>
      </c>
    </row>
    <row r="12" spans="1:11" x14ac:dyDescent="0.3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5">
        <f t="shared" si="1"/>
        <v>0</v>
      </c>
    </row>
    <row r="13" spans="1:11" x14ac:dyDescent="0.3">
      <c r="A13" s="16" t="s">
        <v>177</v>
      </c>
      <c r="B13" s="23">
        <f>+B14+B15+B16+B17</f>
        <v>0</v>
      </c>
      <c r="C13" s="23">
        <v>0</v>
      </c>
      <c r="D13" s="23">
        <v>0</v>
      </c>
      <c r="E13" s="23">
        <f t="shared" ref="E13:J13" si="2">+E14+E15+E16+E17</f>
        <v>0</v>
      </c>
      <c r="F13" s="23"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1"/>
        <v>0</v>
      </c>
    </row>
    <row r="14" spans="1:11" x14ac:dyDescent="0.3">
      <c r="A14" s="32" t="s">
        <v>178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1"/>
        <v>0</v>
      </c>
    </row>
    <row r="15" spans="1:11" x14ac:dyDescent="0.3">
      <c r="A15" s="32" t="s">
        <v>179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1"/>
        <v>0</v>
      </c>
    </row>
    <row r="16" spans="1:11" x14ac:dyDescent="0.3">
      <c r="A16" s="32" t="s">
        <v>180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f t="shared" si="1"/>
        <v>0</v>
      </c>
    </row>
    <row r="17" spans="1:11" x14ac:dyDescent="0.3">
      <c r="A17" s="32" t="s">
        <v>181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f t="shared" si="1"/>
        <v>0</v>
      </c>
    </row>
    <row r="18" spans="1:11" x14ac:dyDescent="0.3">
      <c r="A18" s="17"/>
      <c r="B18" s="25"/>
      <c r="C18" s="25"/>
      <c r="D18" s="25"/>
      <c r="E18" s="25"/>
      <c r="F18" s="25"/>
      <c r="G18" s="25"/>
      <c r="H18" s="25"/>
      <c r="I18" s="25"/>
      <c r="J18" s="25"/>
      <c r="K18" s="25">
        <f t="shared" si="1"/>
        <v>0</v>
      </c>
    </row>
    <row r="19" spans="1:11" ht="20.399999999999999" x14ac:dyDescent="0.3">
      <c r="A19" s="16" t="s">
        <v>182</v>
      </c>
      <c r="B19" s="23">
        <f>+B7+B13</f>
        <v>0</v>
      </c>
      <c r="C19" s="23">
        <v>0</v>
      </c>
      <c r="D19" s="23">
        <v>0</v>
      </c>
      <c r="E19" s="23">
        <f t="shared" ref="E19:J19" si="3">+E7+E13</f>
        <v>0</v>
      </c>
      <c r="F19" s="23"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1"/>
        <v>0</v>
      </c>
    </row>
    <row r="20" spans="1:11" ht="15" thickBot="1" x14ac:dyDescent="0.35">
      <c r="A20" s="19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E79" sqref="E79"/>
    </sheetView>
  </sheetViews>
  <sheetFormatPr baseColWidth="10" defaultRowHeight="14.4" x14ac:dyDescent="0.3"/>
  <cols>
    <col min="1" max="1" width="1.109375" customWidth="1"/>
    <col min="2" max="2" width="80.88671875" customWidth="1"/>
    <col min="3" max="5" width="20.6640625" customWidth="1"/>
    <col min="7" max="7" width="12.6640625" bestFit="1" customWidth="1"/>
  </cols>
  <sheetData>
    <row r="1" spans="1:7" x14ac:dyDescent="0.3">
      <c r="A1" s="118"/>
      <c r="B1" s="200" t="s">
        <v>449</v>
      </c>
      <c r="C1" s="200"/>
      <c r="D1" s="200"/>
      <c r="E1" s="200"/>
    </row>
    <row r="2" spans="1:7" x14ac:dyDescent="0.3">
      <c r="A2" s="200" t="s">
        <v>441</v>
      </c>
      <c r="B2" s="200"/>
      <c r="C2" s="200"/>
      <c r="D2" s="200"/>
      <c r="E2" s="200"/>
    </row>
    <row r="3" spans="1:7" x14ac:dyDescent="0.3">
      <c r="A3" s="200" t="s">
        <v>459</v>
      </c>
      <c r="B3" s="200"/>
      <c r="C3" s="200"/>
      <c r="D3" s="200"/>
      <c r="E3" s="200"/>
    </row>
    <row r="4" spans="1:7" x14ac:dyDescent="0.3">
      <c r="A4" s="200" t="s">
        <v>0</v>
      </c>
      <c r="B4" s="200"/>
      <c r="C4" s="200"/>
      <c r="D4" s="200"/>
      <c r="E4" s="200"/>
    </row>
    <row r="5" spans="1:7" ht="3.75" customHeight="1" thickBot="1" x14ac:dyDescent="0.35">
      <c r="A5" s="7"/>
      <c r="B5" s="7"/>
      <c r="C5" s="7"/>
      <c r="D5" s="7"/>
      <c r="E5" s="7"/>
    </row>
    <row r="6" spans="1:7" ht="22.5" customHeight="1" x14ac:dyDescent="0.3">
      <c r="A6" s="193" t="s">
        <v>1</v>
      </c>
      <c r="B6" s="194"/>
      <c r="C6" s="186" t="s">
        <v>450</v>
      </c>
      <c r="D6" s="186" t="s">
        <v>185</v>
      </c>
      <c r="E6" s="186" t="s">
        <v>451</v>
      </c>
    </row>
    <row r="7" spans="1:7" ht="15" thickBot="1" x14ac:dyDescent="0.35">
      <c r="A7" s="195"/>
      <c r="B7" s="196"/>
      <c r="C7" s="187"/>
      <c r="D7" s="187"/>
      <c r="E7" s="187"/>
    </row>
    <row r="8" spans="1:7" x14ac:dyDescent="0.3">
      <c r="A8" s="33"/>
      <c r="B8" s="34"/>
      <c r="C8" s="34"/>
      <c r="D8" s="34"/>
      <c r="E8" s="34"/>
    </row>
    <row r="9" spans="1:7" x14ac:dyDescent="0.3">
      <c r="A9" s="33"/>
      <c r="B9" s="35" t="s">
        <v>188</v>
      </c>
      <c r="C9" s="67">
        <f>+C10+C11+C12</f>
        <v>97629265</v>
      </c>
      <c r="D9" s="67">
        <f t="shared" ref="D9:E9" si="0">+D10+D11+D12</f>
        <v>39214200</v>
      </c>
      <c r="E9" s="67">
        <f t="shared" si="0"/>
        <v>39003654</v>
      </c>
    </row>
    <row r="10" spans="1:7" x14ac:dyDescent="0.3">
      <c r="A10" s="33"/>
      <c r="B10" s="36" t="s">
        <v>189</v>
      </c>
      <c r="C10" s="68">
        <v>58848731</v>
      </c>
      <c r="D10" s="68">
        <v>20159256</v>
      </c>
      <c r="E10" s="68">
        <v>19948710</v>
      </c>
    </row>
    <row r="11" spans="1:7" x14ac:dyDescent="0.3">
      <c r="A11" s="33"/>
      <c r="B11" s="36" t="s">
        <v>190</v>
      </c>
      <c r="C11" s="68">
        <v>38780534</v>
      </c>
      <c r="D11" s="68">
        <v>19054944</v>
      </c>
      <c r="E11" s="68">
        <v>19054944</v>
      </c>
    </row>
    <row r="12" spans="1:7" x14ac:dyDescent="0.3">
      <c r="A12" s="33"/>
      <c r="B12" s="36" t="s">
        <v>191</v>
      </c>
      <c r="C12" s="68">
        <v>0</v>
      </c>
      <c r="D12" s="68">
        <v>0</v>
      </c>
      <c r="E12" s="68">
        <v>0</v>
      </c>
    </row>
    <row r="13" spans="1:7" x14ac:dyDescent="0.3">
      <c r="A13" s="37"/>
      <c r="B13" s="35"/>
      <c r="C13" s="68"/>
      <c r="D13" s="68"/>
      <c r="E13" s="68"/>
    </row>
    <row r="14" spans="1:7" x14ac:dyDescent="0.3">
      <c r="A14" s="37"/>
      <c r="B14" s="35" t="s">
        <v>207</v>
      </c>
      <c r="C14" s="67">
        <f>+C15+C16</f>
        <v>97629265</v>
      </c>
      <c r="D14" s="67">
        <f t="shared" ref="D14:E14" si="1">+D15+D16</f>
        <v>36851273</v>
      </c>
      <c r="E14" s="67">
        <f t="shared" si="1"/>
        <v>33987140.469999999</v>
      </c>
    </row>
    <row r="15" spans="1:7" x14ac:dyDescent="0.3">
      <c r="A15" s="33"/>
      <c r="B15" s="36" t="s">
        <v>192</v>
      </c>
      <c r="C15" s="68">
        <v>58848731</v>
      </c>
      <c r="D15" s="68">
        <v>18896051</v>
      </c>
      <c r="E15" s="68">
        <v>17006494.739999998</v>
      </c>
      <c r="G15" s="117"/>
    </row>
    <row r="16" spans="1:7" x14ac:dyDescent="0.3">
      <c r="A16" s="33"/>
      <c r="B16" s="36" t="s">
        <v>193</v>
      </c>
      <c r="C16" s="68">
        <v>38780534</v>
      </c>
      <c r="D16" s="68">
        <v>17955222</v>
      </c>
      <c r="E16" s="68">
        <v>16980645.73</v>
      </c>
      <c r="G16" s="117"/>
    </row>
    <row r="17" spans="1:5" x14ac:dyDescent="0.3">
      <c r="A17" s="33"/>
      <c r="B17" s="34"/>
      <c r="C17" s="68"/>
      <c r="D17" s="68"/>
      <c r="E17" s="68"/>
    </row>
    <row r="18" spans="1:5" x14ac:dyDescent="0.3">
      <c r="A18" s="8"/>
      <c r="B18" s="9" t="s">
        <v>194</v>
      </c>
      <c r="C18" s="68">
        <v>0</v>
      </c>
      <c r="D18" s="67">
        <f>+D19+D20</f>
        <v>0</v>
      </c>
      <c r="E18" s="67">
        <f>+E19+E20</f>
        <v>0</v>
      </c>
    </row>
    <row r="19" spans="1:5" x14ac:dyDescent="0.3">
      <c r="A19" s="33"/>
      <c r="B19" s="36" t="s">
        <v>195</v>
      </c>
      <c r="C19" s="68">
        <v>0</v>
      </c>
      <c r="D19" s="68">
        <v>0</v>
      </c>
      <c r="E19" s="68">
        <v>0</v>
      </c>
    </row>
    <row r="20" spans="1:5" x14ac:dyDescent="0.3">
      <c r="A20" s="33"/>
      <c r="B20" s="36" t="s">
        <v>196</v>
      </c>
      <c r="C20" s="68">
        <v>0</v>
      </c>
      <c r="D20" s="68">
        <v>0</v>
      </c>
      <c r="E20" s="68">
        <v>0</v>
      </c>
    </row>
    <row r="21" spans="1:5" x14ac:dyDescent="0.3">
      <c r="A21" s="33"/>
      <c r="B21" s="34"/>
      <c r="C21" s="68"/>
      <c r="D21" s="68"/>
      <c r="E21" s="68"/>
    </row>
    <row r="22" spans="1:5" x14ac:dyDescent="0.3">
      <c r="A22" s="203"/>
      <c r="B22" s="35" t="s">
        <v>197</v>
      </c>
      <c r="C22" s="69">
        <f>+C9-C14+C18</f>
        <v>0</v>
      </c>
      <c r="D22" s="69">
        <f>+D9-D14+D18</f>
        <v>2362927</v>
      </c>
      <c r="E22" s="69">
        <f>+E9-E14+E18</f>
        <v>5016513.5300000012</v>
      </c>
    </row>
    <row r="23" spans="1:5" x14ac:dyDescent="0.3">
      <c r="A23" s="203"/>
      <c r="B23" s="35"/>
      <c r="C23" s="70"/>
      <c r="D23" s="70"/>
      <c r="E23" s="70"/>
    </row>
    <row r="24" spans="1:5" x14ac:dyDescent="0.3">
      <c r="A24" s="203"/>
      <c r="B24" s="35" t="s">
        <v>198</v>
      </c>
      <c r="C24" s="69">
        <f>+C22-C12</f>
        <v>0</v>
      </c>
      <c r="D24" s="69">
        <f t="shared" ref="D24" si="2">+D22-D12</f>
        <v>2362927</v>
      </c>
      <c r="E24" s="69">
        <f>+E22-E12</f>
        <v>5016513.5300000012</v>
      </c>
    </row>
    <row r="25" spans="1:5" x14ac:dyDescent="0.3">
      <c r="A25" s="203"/>
      <c r="B25" s="35"/>
      <c r="C25" s="70"/>
      <c r="D25" s="70"/>
      <c r="E25" s="70"/>
    </row>
    <row r="26" spans="1:5" x14ac:dyDescent="0.3">
      <c r="A26" s="33"/>
      <c r="B26" s="35" t="s">
        <v>199</v>
      </c>
      <c r="C26" s="67">
        <f>+C24-C18</f>
        <v>0</v>
      </c>
      <c r="D26" s="67">
        <f>+D24-D18</f>
        <v>2362927</v>
      </c>
      <c r="E26" s="67">
        <f>+E24-E18</f>
        <v>5016513.5300000012</v>
      </c>
    </row>
    <row r="27" spans="1:5" ht="15" thickBot="1" x14ac:dyDescent="0.35">
      <c r="A27" s="38"/>
      <c r="B27" s="39"/>
      <c r="C27" s="107"/>
      <c r="D27" s="107"/>
      <c r="E27" s="107"/>
    </row>
    <row r="28" spans="1:5" ht="4.5" customHeight="1" thickBot="1" x14ac:dyDescent="0.35">
      <c r="A28" s="204"/>
      <c r="B28" s="204"/>
      <c r="C28" s="204"/>
      <c r="D28" s="204"/>
      <c r="E28" s="204"/>
    </row>
    <row r="29" spans="1:5" ht="15" thickBot="1" x14ac:dyDescent="0.35">
      <c r="A29" s="201" t="s">
        <v>200</v>
      </c>
      <c r="B29" s="202"/>
      <c r="C29" s="122" t="s">
        <v>201</v>
      </c>
      <c r="D29" s="122" t="s">
        <v>185</v>
      </c>
      <c r="E29" s="122" t="s">
        <v>202</v>
      </c>
    </row>
    <row r="30" spans="1:5" x14ac:dyDescent="0.3">
      <c r="A30" s="33"/>
      <c r="B30" s="34"/>
      <c r="C30" s="34"/>
      <c r="D30" s="34"/>
      <c r="E30" s="34"/>
    </row>
    <row r="31" spans="1:5" x14ac:dyDescent="0.3">
      <c r="A31" s="199"/>
      <c r="B31" s="35" t="s">
        <v>203</v>
      </c>
      <c r="C31" s="69">
        <f>+C32+C33</f>
        <v>0</v>
      </c>
      <c r="D31" s="69">
        <f t="shared" ref="D31:E31" si="3">+D32+D33</f>
        <v>0</v>
      </c>
      <c r="E31" s="69">
        <f t="shared" si="3"/>
        <v>0</v>
      </c>
    </row>
    <row r="32" spans="1:5" x14ac:dyDescent="0.3">
      <c r="A32" s="199"/>
      <c r="B32" s="36" t="s">
        <v>204</v>
      </c>
      <c r="C32" s="70">
        <v>0</v>
      </c>
      <c r="D32" s="70">
        <v>0</v>
      </c>
      <c r="E32" s="70">
        <v>0</v>
      </c>
    </row>
    <row r="33" spans="1:5" x14ac:dyDescent="0.3">
      <c r="A33" s="199"/>
      <c r="B33" s="36" t="s">
        <v>205</v>
      </c>
      <c r="C33" s="70">
        <v>0</v>
      </c>
      <c r="D33" s="70">
        <v>0</v>
      </c>
      <c r="E33" s="70">
        <v>0</v>
      </c>
    </row>
    <row r="34" spans="1:5" x14ac:dyDescent="0.3">
      <c r="A34" s="37"/>
      <c r="B34" s="35"/>
      <c r="C34" s="68"/>
      <c r="D34" s="68"/>
      <c r="E34" s="68"/>
    </row>
    <row r="35" spans="1:5" x14ac:dyDescent="0.3">
      <c r="A35" s="37"/>
      <c r="B35" s="35" t="s">
        <v>206</v>
      </c>
      <c r="C35" s="67">
        <f>+C26+C31</f>
        <v>0</v>
      </c>
      <c r="D35" s="67">
        <f t="shared" ref="D35:E35" si="4">+D26+D31</f>
        <v>2362927</v>
      </c>
      <c r="E35" s="67">
        <f t="shared" si="4"/>
        <v>5016513.5300000012</v>
      </c>
    </row>
    <row r="36" spans="1:5" ht="15" thickBot="1" x14ac:dyDescent="0.35">
      <c r="A36" s="40"/>
      <c r="B36" s="39"/>
      <c r="C36" s="39"/>
      <c r="D36" s="39"/>
      <c r="E36" s="39"/>
    </row>
    <row r="37" spans="1:5" ht="3" customHeight="1" thickBot="1" x14ac:dyDescent="0.35"/>
    <row r="38" spans="1:5" x14ac:dyDescent="0.3">
      <c r="A38" s="193" t="s">
        <v>200</v>
      </c>
      <c r="B38" s="194"/>
      <c r="C38" s="186" t="s">
        <v>208</v>
      </c>
      <c r="D38" s="188" t="s">
        <v>185</v>
      </c>
      <c r="E38" s="123" t="s">
        <v>186</v>
      </c>
    </row>
    <row r="39" spans="1:5" ht="15" thickBot="1" x14ac:dyDescent="0.35">
      <c r="A39" s="195"/>
      <c r="B39" s="196"/>
      <c r="C39" s="187"/>
      <c r="D39" s="189"/>
      <c r="E39" s="124" t="s">
        <v>202</v>
      </c>
    </row>
    <row r="40" spans="1:5" x14ac:dyDescent="0.3">
      <c r="A40" s="41"/>
      <c r="B40" s="42"/>
      <c r="C40" s="42"/>
      <c r="D40" s="42"/>
      <c r="E40" s="42"/>
    </row>
    <row r="41" spans="1:5" x14ac:dyDescent="0.3">
      <c r="A41" s="43"/>
      <c r="B41" s="44" t="s">
        <v>209</v>
      </c>
      <c r="C41" s="71">
        <f>+C42+C43</f>
        <v>0</v>
      </c>
      <c r="D41" s="71">
        <f t="shared" ref="D41:E41" si="5">+D42+D43</f>
        <v>0</v>
      </c>
      <c r="E41" s="71">
        <f t="shared" si="5"/>
        <v>0</v>
      </c>
    </row>
    <row r="42" spans="1:5" x14ac:dyDescent="0.3">
      <c r="A42" s="176"/>
      <c r="B42" s="45" t="s">
        <v>210</v>
      </c>
      <c r="C42" s="72">
        <v>0</v>
      </c>
      <c r="D42" s="103">
        <v>0</v>
      </c>
      <c r="E42" s="72">
        <v>0</v>
      </c>
    </row>
    <row r="43" spans="1:5" x14ac:dyDescent="0.3">
      <c r="A43" s="176"/>
      <c r="B43" s="45" t="s">
        <v>211</v>
      </c>
      <c r="C43" s="72">
        <v>0</v>
      </c>
      <c r="D43" s="103">
        <v>0</v>
      </c>
      <c r="E43" s="72">
        <v>0</v>
      </c>
    </row>
    <row r="44" spans="1:5" x14ac:dyDescent="0.3">
      <c r="A44" s="177"/>
      <c r="B44" s="44" t="s">
        <v>212</v>
      </c>
      <c r="C44" s="73">
        <f>+C45+C46</f>
        <v>0</v>
      </c>
      <c r="D44" s="73">
        <f t="shared" ref="D44:E44" si="6">+D45+D46</f>
        <v>0</v>
      </c>
      <c r="E44" s="73">
        <f t="shared" si="6"/>
        <v>0</v>
      </c>
    </row>
    <row r="45" spans="1:5" x14ac:dyDescent="0.3">
      <c r="A45" s="177"/>
      <c r="B45" s="45" t="s">
        <v>213</v>
      </c>
      <c r="C45" s="72">
        <v>0</v>
      </c>
      <c r="D45" s="72">
        <v>0</v>
      </c>
      <c r="E45" s="72">
        <v>0</v>
      </c>
    </row>
    <row r="46" spans="1:5" x14ac:dyDescent="0.3">
      <c r="A46" s="177"/>
      <c r="B46" s="45" t="s">
        <v>214</v>
      </c>
      <c r="C46" s="72">
        <v>0</v>
      </c>
      <c r="D46" s="72">
        <v>0</v>
      </c>
      <c r="E46" s="72">
        <v>0</v>
      </c>
    </row>
    <row r="47" spans="1:5" x14ac:dyDescent="0.3">
      <c r="A47" s="43"/>
      <c r="B47" s="44"/>
      <c r="C47" s="74"/>
      <c r="D47" s="74"/>
      <c r="E47" s="74"/>
    </row>
    <row r="48" spans="1:5" x14ac:dyDescent="0.3">
      <c r="A48" s="177"/>
      <c r="B48" s="197" t="s">
        <v>215</v>
      </c>
      <c r="C48" s="180">
        <f>+C41-C44</f>
        <v>0</v>
      </c>
      <c r="D48" s="180">
        <f t="shared" ref="D48:E48" si="7">+D41-D44</f>
        <v>0</v>
      </c>
      <c r="E48" s="180">
        <f t="shared" si="7"/>
        <v>0</v>
      </c>
    </row>
    <row r="49" spans="1:5" ht="15" thickBot="1" x14ac:dyDescent="0.35">
      <c r="A49" s="178"/>
      <c r="B49" s="198"/>
      <c r="C49" s="181"/>
      <c r="D49" s="181"/>
      <c r="E49" s="181"/>
    </row>
    <row r="50" spans="1:5" ht="4.5" customHeight="1" thickBot="1" x14ac:dyDescent="0.35"/>
    <row r="51" spans="1:5" x14ac:dyDescent="0.3">
      <c r="A51" s="193" t="s">
        <v>200</v>
      </c>
      <c r="B51" s="194"/>
      <c r="C51" s="123" t="s">
        <v>183</v>
      </c>
      <c r="D51" s="188" t="s">
        <v>185</v>
      </c>
      <c r="E51" s="123" t="s">
        <v>186</v>
      </c>
    </row>
    <row r="52" spans="1:5" ht="15" thickBot="1" x14ac:dyDescent="0.35">
      <c r="A52" s="195"/>
      <c r="B52" s="196"/>
      <c r="C52" s="124" t="s">
        <v>201</v>
      </c>
      <c r="D52" s="189"/>
      <c r="E52" s="124" t="s">
        <v>202</v>
      </c>
    </row>
    <row r="53" spans="1:5" x14ac:dyDescent="0.3">
      <c r="A53" s="190"/>
      <c r="B53" s="191"/>
      <c r="C53" s="42"/>
      <c r="D53" s="42"/>
      <c r="E53" s="42"/>
    </row>
    <row r="54" spans="1:5" x14ac:dyDescent="0.3">
      <c r="A54" s="176"/>
      <c r="B54" s="179" t="s">
        <v>216</v>
      </c>
      <c r="C54" s="192">
        <v>58848731</v>
      </c>
      <c r="D54" s="192">
        <v>20159256</v>
      </c>
      <c r="E54" s="192">
        <v>19948710</v>
      </c>
    </row>
    <row r="55" spans="1:5" x14ac:dyDescent="0.3">
      <c r="A55" s="176"/>
      <c r="B55" s="179"/>
      <c r="C55" s="192"/>
      <c r="D55" s="192"/>
      <c r="E55" s="192"/>
    </row>
    <row r="56" spans="1:5" x14ac:dyDescent="0.3">
      <c r="A56" s="176"/>
      <c r="B56" s="18" t="s">
        <v>217</v>
      </c>
      <c r="C56" s="120">
        <f>+C57-C58</f>
        <v>0</v>
      </c>
      <c r="D56" s="120">
        <f t="shared" ref="D56:E56" si="8">+D57-D58</f>
        <v>0</v>
      </c>
      <c r="E56" s="120">
        <f t="shared" si="8"/>
        <v>0</v>
      </c>
    </row>
    <row r="57" spans="1:5" x14ac:dyDescent="0.3">
      <c r="A57" s="176"/>
      <c r="B57" s="45" t="s">
        <v>210</v>
      </c>
      <c r="C57" s="120">
        <v>0</v>
      </c>
      <c r="D57" s="120">
        <v>0</v>
      </c>
      <c r="E57" s="120">
        <v>0</v>
      </c>
    </row>
    <row r="58" spans="1:5" x14ac:dyDescent="0.3">
      <c r="A58" s="176"/>
      <c r="B58" s="45" t="s">
        <v>213</v>
      </c>
      <c r="C58" s="120">
        <v>0</v>
      </c>
      <c r="D58" s="120">
        <v>0</v>
      </c>
      <c r="E58" s="120">
        <v>0</v>
      </c>
    </row>
    <row r="59" spans="1:5" x14ac:dyDescent="0.3">
      <c r="A59" s="176"/>
      <c r="B59" s="46"/>
      <c r="C59" s="120"/>
      <c r="D59" s="120"/>
      <c r="E59" s="120"/>
    </row>
    <row r="60" spans="1:5" x14ac:dyDescent="0.3">
      <c r="A60" s="41"/>
      <c r="B60" s="46" t="s">
        <v>192</v>
      </c>
      <c r="C60" s="74">
        <v>58848731</v>
      </c>
      <c r="D60" s="68">
        <v>18896051</v>
      </c>
      <c r="E60" s="68">
        <v>17006494.739999998</v>
      </c>
    </row>
    <row r="61" spans="1:5" x14ac:dyDescent="0.3">
      <c r="A61" s="41"/>
      <c r="B61" s="46"/>
      <c r="C61" s="74"/>
      <c r="D61" s="74"/>
      <c r="E61" s="74"/>
    </row>
    <row r="62" spans="1:5" x14ac:dyDescent="0.3">
      <c r="A62" s="41"/>
      <c r="B62" s="10" t="s">
        <v>195</v>
      </c>
      <c r="C62" s="119">
        <v>0</v>
      </c>
      <c r="D62" s="74">
        <v>0</v>
      </c>
      <c r="E62" s="74">
        <v>0</v>
      </c>
    </row>
    <row r="63" spans="1:5" x14ac:dyDescent="0.3">
      <c r="A63" s="41"/>
      <c r="B63" s="46"/>
      <c r="C63" s="74"/>
      <c r="D63" s="74"/>
      <c r="E63" s="74"/>
    </row>
    <row r="64" spans="1:5" x14ac:dyDescent="0.3">
      <c r="A64" s="177"/>
      <c r="B64" s="47" t="s">
        <v>218</v>
      </c>
      <c r="C64" s="73">
        <f>+C54+C56-C60+C62</f>
        <v>0</v>
      </c>
      <c r="D64" s="73">
        <f t="shared" ref="D64:E64" si="9">+D54+D56-D60+D62</f>
        <v>1263205</v>
      </c>
      <c r="E64" s="73">
        <f t="shared" si="9"/>
        <v>2942215.2600000016</v>
      </c>
    </row>
    <row r="65" spans="1:7" x14ac:dyDescent="0.3">
      <c r="A65" s="177"/>
      <c r="B65" s="48"/>
      <c r="C65" s="73"/>
      <c r="D65" s="73"/>
      <c r="E65" s="73"/>
    </row>
    <row r="66" spans="1:7" x14ac:dyDescent="0.3">
      <c r="A66" s="177"/>
      <c r="B66" s="47" t="s">
        <v>219</v>
      </c>
      <c r="C66" s="73">
        <f>+C64-C56</f>
        <v>0</v>
      </c>
      <c r="D66" s="73">
        <f t="shared" ref="D66:E66" si="10">+D64-D56</f>
        <v>1263205</v>
      </c>
      <c r="E66" s="73">
        <f t="shared" si="10"/>
        <v>2942215.2600000016</v>
      </c>
      <c r="G66" s="117"/>
    </row>
    <row r="67" spans="1:7" ht="15" thickBot="1" x14ac:dyDescent="0.35">
      <c r="A67" s="178"/>
      <c r="B67" s="49"/>
      <c r="C67" s="66"/>
      <c r="D67" s="66"/>
      <c r="E67" s="66"/>
    </row>
    <row r="68" spans="1:7" ht="4.5" customHeight="1" thickBot="1" x14ac:dyDescent="0.35"/>
    <row r="69" spans="1:7" x14ac:dyDescent="0.3">
      <c r="A69" s="182" t="s">
        <v>200</v>
      </c>
      <c r="B69" s="183"/>
      <c r="C69" s="186" t="s">
        <v>208</v>
      </c>
      <c r="D69" s="188" t="s">
        <v>185</v>
      </c>
      <c r="E69" s="123" t="s">
        <v>186</v>
      </c>
    </row>
    <row r="70" spans="1:7" ht="15" thickBot="1" x14ac:dyDescent="0.35">
      <c r="A70" s="184"/>
      <c r="B70" s="185"/>
      <c r="C70" s="187"/>
      <c r="D70" s="189"/>
      <c r="E70" s="124" t="s">
        <v>202</v>
      </c>
    </row>
    <row r="71" spans="1:7" x14ac:dyDescent="0.3">
      <c r="A71" s="190"/>
      <c r="B71" s="191"/>
      <c r="C71" s="42"/>
      <c r="D71" s="42"/>
      <c r="E71" s="42"/>
    </row>
    <row r="72" spans="1:7" x14ac:dyDescent="0.3">
      <c r="A72" s="176"/>
      <c r="B72" s="179" t="s">
        <v>190</v>
      </c>
      <c r="C72" s="175">
        <v>38780534</v>
      </c>
      <c r="D72" s="175">
        <v>19054944</v>
      </c>
      <c r="E72" s="175">
        <v>19054944</v>
      </c>
    </row>
    <row r="73" spans="1:7" x14ac:dyDescent="0.3">
      <c r="A73" s="176"/>
      <c r="B73" s="179"/>
      <c r="C73" s="175"/>
      <c r="D73" s="175"/>
      <c r="E73" s="175"/>
    </row>
    <row r="74" spans="1:7" x14ac:dyDescent="0.3">
      <c r="A74" s="176"/>
      <c r="B74" s="50" t="s">
        <v>220</v>
      </c>
      <c r="C74" s="120">
        <f>+C75-C76</f>
        <v>0</v>
      </c>
      <c r="D74" s="120">
        <f t="shared" ref="D74:E74" si="11">+D75-D76</f>
        <v>0</v>
      </c>
      <c r="E74" s="120">
        <f t="shared" si="11"/>
        <v>0</v>
      </c>
    </row>
    <row r="75" spans="1:7" x14ac:dyDescent="0.3">
      <c r="A75" s="176"/>
      <c r="B75" s="36" t="s">
        <v>211</v>
      </c>
      <c r="C75" s="120">
        <v>0</v>
      </c>
      <c r="D75" s="120">
        <v>0</v>
      </c>
      <c r="E75" s="120">
        <v>0</v>
      </c>
    </row>
    <row r="76" spans="1:7" x14ac:dyDescent="0.3">
      <c r="A76" s="176"/>
      <c r="B76" s="45" t="s">
        <v>214</v>
      </c>
      <c r="C76" s="120">
        <v>0</v>
      </c>
      <c r="D76" s="120">
        <v>0</v>
      </c>
      <c r="E76" s="120">
        <v>0</v>
      </c>
    </row>
    <row r="77" spans="1:7" x14ac:dyDescent="0.3">
      <c r="A77" s="176"/>
      <c r="B77" s="46"/>
      <c r="C77" s="120"/>
      <c r="D77" s="120"/>
      <c r="E77" s="120"/>
    </row>
    <row r="78" spans="1:7" x14ac:dyDescent="0.3">
      <c r="A78" s="41"/>
      <c r="B78" s="46" t="s">
        <v>221</v>
      </c>
      <c r="C78" s="74">
        <v>38780534</v>
      </c>
      <c r="D78" s="68">
        <v>17955222</v>
      </c>
      <c r="E78" s="68">
        <v>16980645.73</v>
      </c>
    </row>
    <row r="79" spans="1:7" x14ac:dyDescent="0.3">
      <c r="A79" s="41"/>
      <c r="B79" s="46"/>
      <c r="C79" s="74"/>
      <c r="D79" s="74"/>
      <c r="E79" s="74"/>
    </row>
    <row r="80" spans="1:7" x14ac:dyDescent="0.3">
      <c r="A80" s="41"/>
      <c r="B80" s="46" t="s">
        <v>196</v>
      </c>
      <c r="C80" s="119">
        <v>0</v>
      </c>
      <c r="D80" s="74">
        <v>0</v>
      </c>
      <c r="E80" s="74">
        <v>0</v>
      </c>
    </row>
    <row r="81" spans="1:5" x14ac:dyDescent="0.3">
      <c r="A81" s="41"/>
      <c r="B81" s="46"/>
      <c r="C81" s="74"/>
      <c r="D81" s="74"/>
      <c r="E81" s="74"/>
    </row>
    <row r="82" spans="1:5" x14ac:dyDescent="0.3">
      <c r="A82" s="177"/>
      <c r="B82" s="47" t="s">
        <v>222</v>
      </c>
      <c r="C82" s="73">
        <f>+C72+C74-C78+C80</f>
        <v>0</v>
      </c>
      <c r="D82" s="73">
        <f t="shared" ref="D82:E82" si="12">+D72+D74-D78+D80</f>
        <v>1099722</v>
      </c>
      <c r="E82" s="73">
        <f t="shared" si="12"/>
        <v>2074298.2699999996</v>
      </c>
    </row>
    <row r="83" spans="1:5" x14ac:dyDescent="0.3">
      <c r="A83" s="177"/>
      <c r="B83" s="48"/>
      <c r="C83" s="73"/>
      <c r="D83" s="73"/>
      <c r="E83" s="73"/>
    </row>
    <row r="84" spans="1:5" x14ac:dyDescent="0.3">
      <c r="A84" s="177"/>
      <c r="B84" s="47" t="s">
        <v>223</v>
      </c>
      <c r="C84" s="73">
        <f>+C82-C74</f>
        <v>0</v>
      </c>
      <c r="D84" s="73">
        <f t="shared" ref="D84:E84" si="13">+D82-D74</f>
        <v>1099722</v>
      </c>
      <c r="E84" s="73">
        <f t="shared" si="13"/>
        <v>2074298.2699999996</v>
      </c>
    </row>
    <row r="85" spans="1:5" ht="15" thickBot="1" x14ac:dyDescent="0.35">
      <c r="A85" s="178"/>
      <c r="B85" s="49"/>
      <c r="C85" s="66"/>
      <c r="D85" s="66"/>
      <c r="E85" s="66"/>
    </row>
  </sheetData>
  <mergeCells count="43">
    <mergeCell ref="B1:E1"/>
    <mergeCell ref="C6:C7"/>
    <mergeCell ref="E6:E7"/>
    <mergeCell ref="A29:B29"/>
    <mergeCell ref="A2:E2"/>
    <mergeCell ref="A3:E3"/>
    <mergeCell ref="A4:E4"/>
    <mergeCell ref="A6:B7"/>
    <mergeCell ref="D6:D7"/>
    <mergeCell ref="A22:A25"/>
    <mergeCell ref="A28:E28"/>
    <mergeCell ref="A31:A33"/>
    <mergeCell ref="A38:B39"/>
    <mergeCell ref="C38:C39"/>
    <mergeCell ref="D38:D39"/>
    <mergeCell ref="A42:A43"/>
    <mergeCell ref="A44:A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48:E49"/>
    <mergeCell ref="A69:B70"/>
    <mergeCell ref="C69:C70"/>
    <mergeCell ref="D69:D70"/>
    <mergeCell ref="A71:B71"/>
    <mergeCell ref="E54:E55"/>
    <mergeCell ref="A56:A59"/>
    <mergeCell ref="A64:A67"/>
    <mergeCell ref="E72:E73"/>
    <mergeCell ref="A74:A77"/>
    <mergeCell ref="A82:A85"/>
    <mergeCell ref="A72:A73"/>
    <mergeCell ref="B72:B73"/>
    <mergeCell ref="C72:C73"/>
    <mergeCell ref="D72:D73"/>
  </mergeCells>
  <pageMargins left="0.70866141732283472" right="0.70866141732283472" top="0.74803149606299213" bottom="0.74803149606299213" header="0.31496062992125984" footer="0.31496062992125984"/>
  <pageSetup scale="7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opLeftCell="A76" zoomScaleNormal="100" workbookViewId="0">
      <selection activeCell="L30" sqref="L30"/>
    </sheetView>
  </sheetViews>
  <sheetFormatPr baseColWidth="10" defaultRowHeight="14.4" x14ac:dyDescent="0.3"/>
  <cols>
    <col min="1" max="1" width="2.5546875" customWidth="1"/>
    <col min="2" max="2" width="3.5546875" customWidth="1"/>
    <col min="3" max="3" width="54.5546875" customWidth="1"/>
    <col min="5" max="5" width="13" customWidth="1"/>
  </cols>
  <sheetData>
    <row r="1" spans="1:9" x14ac:dyDescent="0.3">
      <c r="A1" s="118"/>
      <c r="B1" s="118"/>
      <c r="C1" s="200" t="s">
        <v>448</v>
      </c>
      <c r="D1" s="200"/>
      <c r="E1" s="200"/>
      <c r="F1" s="200"/>
      <c r="G1" s="200"/>
      <c r="H1" s="200"/>
      <c r="I1" s="118"/>
    </row>
    <row r="2" spans="1:9" x14ac:dyDescent="0.3">
      <c r="A2" s="200" t="s">
        <v>442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 t="s">
        <v>459</v>
      </c>
      <c r="B3" s="200"/>
      <c r="C3" s="200"/>
      <c r="D3" s="200"/>
      <c r="E3" s="200"/>
      <c r="F3" s="200"/>
      <c r="G3" s="200"/>
      <c r="H3" s="200"/>
      <c r="I3" s="200"/>
    </row>
    <row r="4" spans="1:9" ht="15" thickBo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</row>
    <row r="5" spans="1:9" ht="15" thickBot="1" x14ac:dyDescent="0.35">
      <c r="A5" s="227"/>
      <c r="B5" s="228"/>
      <c r="C5" s="229"/>
      <c r="D5" s="184" t="s">
        <v>224</v>
      </c>
      <c r="E5" s="230"/>
      <c r="F5" s="230"/>
      <c r="G5" s="230"/>
      <c r="H5" s="185"/>
      <c r="I5" s="231" t="s">
        <v>225</v>
      </c>
    </row>
    <row r="6" spans="1:9" x14ac:dyDescent="0.3">
      <c r="A6" s="227" t="s">
        <v>452</v>
      </c>
      <c r="B6" s="228"/>
      <c r="C6" s="229"/>
      <c r="D6" s="188" t="s">
        <v>226</v>
      </c>
      <c r="E6" s="186" t="s">
        <v>227</v>
      </c>
      <c r="F6" s="188" t="s">
        <v>228</v>
      </c>
      <c r="G6" s="188" t="s">
        <v>185</v>
      </c>
      <c r="H6" s="188" t="s">
        <v>229</v>
      </c>
      <c r="I6" s="231"/>
    </row>
    <row r="7" spans="1:9" ht="19.5" customHeight="1" thickBot="1" x14ac:dyDescent="0.35">
      <c r="A7" s="184"/>
      <c r="B7" s="230"/>
      <c r="C7" s="185"/>
      <c r="D7" s="189"/>
      <c r="E7" s="187"/>
      <c r="F7" s="189"/>
      <c r="G7" s="189"/>
      <c r="H7" s="189"/>
      <c r="I7" s="189"/>
    </row>
    <row r="8" spans="1:9" x14ac:dyDescent="0.3">
      <c r="A8" s="222"/>
      <c r="B8" s="223"/>
      <c r="C8" s="224"/>
      <c r="D8" s="76"/>
      <c r="E8" s="76"/>
      <c r="F8" s="76"/>
      <c r="G8" s="76"/>
      <c r="H8" s="76"/>
      <c r="I8" s="76"/>
    </row>
    <row r="9" spans="1:9" x14ac:dyDescent="0.3">
      <c r="A9" s="207" t="s">
        <v>230</v>
      </c>
      <c r="B9" s="208"/>
      <c r="C9" s="225"/>
      <c r="D9" s="76"/>
      <c r="E9" s="76"/>
      <c r="F9" s="76"/>
      <c r="G9" s="76"/>
      <c r="H9" s="76"/>
      <c r="I9" s="76"/>
    </row>
    <row r="10" spans="1:9" x14ac:dyDescent="0.3">
      <c r="A10" s="51"/>
      <c r="B10" s="210" t="s">
        <v>231</v>
      </c>
      <c r="C10" s="211"/>
      <c r="D10" s="76">
        <v>0</v>
      </c>
      <c r="E10" s="76">
        <v>0</v>
      </c>
      <c r="F10" s="76">
        <f>++D10+E10</f>
        <v>0</v>
      </c>
      <c r="G10" s="76">
        <v>0</v>
      </c>
      <c r="H10" s="76">
        <v>0</v>
      </c>
      <c r="I10" s="76">
        <f>+H10-D10</f>
        <v>0</v>
      </c>
    </row>
    <row r="11" spans="1:9" x14ac:dyDescent="0.3">
      <c r="A11" s="51"/>
      <c r="B11" s="210" t="s">
        <v>232</v>
      </c>
      <c r="C11" s="211"/>
      <c r="D11" s="76">
        <v>0</v>
      </c>
      <c r="E11" s="76">
        <v>0</v>
      </c>
      <c r="F11" s="76">
        <f t="shared" ref="F11:F15" si="0">++D11+E11</f>
        <v>0</v>
      </c>
      <c r="G11" s="76">
        <v>0</v>
      </c>
      <c r="H11" s="76">
        <v>0</v>
      </c>
      <c r="I11" s="76">
        <f t="shared" ref="I11:I41" si="1">+H11-D11</f>
        <v>0</v>
      </c>
    </row>
    <row r="12" spans="1:9" x14ac:dyDescent="0.3">
      <c r="A12" s="51"/>
      <c r="B12" s="210" t="s">
        <v>233</v>
      </c>
      <c r="C12" s="211"/>
      <c r="D12" s="76">
        <v>0</v>
      </c>
      <c r="E12" s="76">
        <v>0</v>
      </c>
      <c r="F12" s="76">
        <f t="shared" si="0"/>
        <v>0</v>
      </c>
      <c r="G12" s="76">
        <v>0</v>
      </c>
      <c r="H12" s="76">
        <v>0</v>
      </c>
      <c r="I12" s="76">
        <f t="shared" si="1"/>
        <v>0</v>
      </c>
    </row>
    <row r="13" spans="1:9" x14ac:dyDescent="0.3">
      <c r="A13" s="51"/>
      <c r="B13" s="210" t="s">
        <v>234</v>
      </c>
      <c r="C13" s="211"/>
      <c r="D13" s="76">
        <v>0</v>
      </c>
      <c r="E13" s="76">
        <v>0</v>
      </c>
      <c r="F13" s="76">
        <f t="shared" si="0"/>
        <v>0</v>
      </c>
      <c r="G13" s="76">
        <v>0</v>
      </c>
      <c r="H13" s="76">
        <v>0</v>
      </c>
      <c r="I13" s="76">
        <f t="shared" si="1"/>
        <v>0</v>
      </c>
    </row>
    <row r="14" spans="1:9" x14ac:dyDescent="0.3">
      <c r="A14" s="51"/>
      <c r="B14" s="210" t="s">
        <v>235</v>
      </c>
      <c r="C14" s="211"/>
      <c r="D14" s="76">
        <v>0</v>
      </c>
      <c r="E14" s="76">
        <v>0</v>
      </c>
      <c r="F14" s="76">
        <f t="shared" si="0"/>
        <v>0</v>
      </c>
      <c r="G14" s="76">
        <v>0</v>
      </c>
      <c r="H14" s="76">
        <v>0</v>
      </c>
      <c r="I14" s="76">
        <f t="shared" si="1"/>
        <v>0</v>
      </c>
    </row>
    <row r="15" spans="1:9" x14ac:dyDescent="0.3">
      <c r="A15" s="51"/>
      <c r="B15" s="210" t="s">
        <v>236</v>
      </c>
      <c r="C15" s="211"/>
      <c r="D15" s="76">
        <v>0</v>
      </c>
      <c r="E15" s="76">
        <v>0</v>
      </c>
      <c r="F15" s="76">
        <f t="shared" si="0"/>
        <v>0</v>
      </c>
      <c r="G15" s="76">
        <v>0</v>
      </c>
      <c r="H15" s="76">
        <v>0</v>
      </c>
      <c r="I15" s="76">
        <f t="shared" si="1"/>
        <v>0</v>
      </c>
    </row>
    <row r="16" spans="1:9" x14ac:dyDescent="0.3">
      <c r="A16" s="51"/>
      <c r="B16" s="210" t="s">
        <v>237</v>
      </c>
      <c r="C16" s="211"/>
      <c r="D16" s="76">
        <v>18542716</v>
      </c>
      <c r="E16" s="76">
        <v>0</v>
      </c>
      <c r="F16" s="76">
        <f>++D16+E16</f>
        <v>18542716</v>
      </c>
      <c r="G16" s="76">
        <v>1574314</v>
      </c>
      <c r="H16" s="76">
        <v>1574314</v>
      </c>
      <c r="I16" s="76">
        <f>+H16-D16</f>
        <v>-16968402</v>
      </c>
    </row>
    <row r="17" spans="1:9" x14ac:dyDescent="0.3">
      <c r="A17" s="216"/>
      <c r="B17" s="210" t="s">
        <v>238</v>
      </c>
      <c r="C17" s="211"/>
      <c r="D17" s="218">
        <f>SUM(D19:D29)</f>
        <v>0</v>
      </c>
      <c r="E17" s="218">
        <f t="shared" ref="E17:H17" si="2">SUM(E19:E29)</f>
        <v>0</v>
      </c>
      <c r="F17" s="218">
        <f t="shared" si="2"/>
        <v>0</v>
      </c>
      <c r="G17" s="218">
        <f t="shared" si="2"/>
        <v>0</v>
      </c>
      <c r="H17" s="218">
        <f t="shared" si="2"/>
        <v>0</v>
      </c>
      <c r="I17" s="219">
        <f>+H17-D17</f>
        <v>0</v>
      </c>
    </row>
    <row r="18" spans="1:9" x14ac:dyDescent="0.3">
      <c r="A18" s="216"/>
      <c r="B18" s="210" t="s">
        <v>239</v>
      </c>
      <c r="C18" s="211"/>
      <c r="D18" s="218"/>
      <c r="E18" s="218"/>
      <c r="F18" s="218"/>
      <c r="G18" s="218"/>
      <c r="H18" s="218"/>
      <c r="I18" s="219"/>
    </row>
    <row r="19" spans="1:9" x14ac:dyDescent="0.3">
      <c r="A19" s="51"/>
      <c r="B19" s="52"/>
      <c r="C19" s="53" t="s">
        <v>240</v>
      </c>
      <c r="D19" s="76">
        <v>0</v>
      </c>
      <c r="E19" s="76">
        <v>0</v>
      </c>
      <c r="F19" s="76">
        <f>++D19+E19</f>
        <v>0</v>
      </c>
      <c r="G19" s="76">
        <v>0</v>
      </c>
      <c r="H19" s="76">
        <v>0</v>
      </c>
      <c r="I19" s="76">
        <f t="shared" si="1"/>
        <v>0</v>
      </c>
    </row>
    <row r="20" spans="1:9" x14ac:dyDescent="0.3">
      <c r="A20" s="51"/>
      <c r="B20" s="52"/>
      <c r="C20" s="53" t="s">
        <v>241</v>
      </c>
      <c r="D20" s="76">
        <v>0</v>
      </c>
      <c r="E20" s="76">
        <v>0</v>
      </c>
      <c r="F20" s="76">
        <f t="shared" ref="F20:F29" si="3">++D20+E20</f>
        <v>0</v>
      </c>
      <c r="G20" s="76">
        <v>0</v>
      </c>
      <c r="H20" s="76">
        <v>0</v>
      </c>
      <c r="I20" s="76">
        <f t="shared" si="1"/>
        <v>0</v>
      </c>
    </row>
    <row r="21" spans="1:9" x14ac:dyDescent="0.3">
      <c r="A21" s="51"/>
      <c r="B21" s="52"/>
      <c r="C21" s="53" t="s">
        <v>242</v>
      </c>
      <c r="D21" s="76">
        <v>0</v>
      </c>
      <c r="E21" s="76">
        <v>0</v>
      </c>
      <c r="F21" s="76">
        <f t="shared" si="3"/>
        <v>0</v>
      </c>
      <c r="G21" s="76">
        <v>0</v>
      </c>
      <c r="H21" s="76">
        <v>0</v>
      </c>
      <c r="I21" s="76">
        <f t="shared" si="1"/>
        <v>0</v>
      </c>
    </row>
    <row r="22" spans="1:9" x14ac:dyDescent="0.3">
      <c r="A22" s="51"/>
      <c r="B22" s="52"/>
      <c r="C22" s="53" t="s">
        <v>243</v>
      </c>
      <c r="D22" s="76">
        <v>0</v>
      </c>
      <c r="E22" s="76">
        <v>0</v>
      </c>
      <c r="F22" s="76">
        <f t="shared" si="3"/>
        <v>0</v>
      </c>
      <c r="G22" s="76">
        <v>0</v>
      </c>
      <c r="H22" s="76">
        <v>0</v>
      </c>
      <c r="I22" s="76">
        <f t="shared" si="1"/>
        <v>0</v>
      </c>
    </row>
    <row r="23" spans="1:9" x14ac:dyDescent="0.3">
      <c r="A23" s="51"/>
      <c r="B23" s="52"/>
      <c r="C23" s="53" t="s">
        <v>244</v>
      </c>
      <c r="D23" s="76">
        <v>0</v>
      </c>
      <c r="E23" s="76">
        <v>0</v>
      </c>
      <c r="F23" s="76">
        <f t="shared" si="3"/>
        <v>0</v>
      </c>
      <c r="G23" s="76">
        <v>0</v>
      </c>
      <c r="H23" s="76">
        <v>0</v>
      </c>
      <c r="I23" s="76">
        <f t="shared" si="1"/>
        <v>0</v>
      </c>
    </row>
    <row r="24" spans="1:9" x14ac:dyDescent="0.3">
      <c r="A24" s="51"/>
      <c r="B24" s="52"/>
      <c r="C24" s="53" t="s">
        <v>245</v>
      </c>
      <c r="D24" s="76">
        <v>0</v>
      </c>
      <c r="E24" s="76">
        <v>0</v>
      </c>
      <c r="F24" s="76">
        <f t="shared" si="3"/>
        <v>0</v>
      </c>
      <c r="G24" s="76">
        <v>0</v>
      </c>
      <c r="H24" s="76">
        <v>0</v>
      </c>
      <c r="I24" s="76">
        <f t="shared" si="1"/>
        <v>0</v>
      </c>
    </row>
    <row r="25" spans="1:9" x14ac:dyDescent="0.3">
      <c r="A25" s="51"/>
      <c r="B25" s="52"/>
      <c r="C25" s="53" t="s">
        <v>246</v>
      </c>
      <c r="D25" s="76">
        <v>0</v>
      </c>
      <c r="E25" s="76">
        <v>0</v>
      </c>
      <c r="F25" s="76">
        <f t="shared" si="3"/>
        <v>0</v>
      </c>
      <c r="G25" s="76">
        <v>0</v>
      </c>
      <c r="H25" s="76">
        <v>0</v>
      </c>
      <c r="I25" s="76">
        <f t="shared" si="1"/>
        <v>0</v>
      </c>
    </row>
    <row r="26" spans="1:9" x14ac:dyDescent="0.3">
      <c r="A26" s="51"/>
      <c r="B26" s="52"/>
      <c r="C26" s="53" t="s">
        <v>247</v>
      </c>
      <c r="D26" s="76">
        <v>0</v>
      </c>
      <c r="E26" s="76">
        <v>0</v>
      </c>
      <c r="F26" s="76">
        <f t="shared" si="3"/>
        <v>0</v>
      </c>
      <c r="G26" s="76">
        <v>0</v>
      </c>
      <c r="H26" s="76">
        <v>0</v>
      </c>
      <c r="I26" s="76">
        <f t="shared" si="1"/>
        <v>0</v>
      </c>
    </row>
    <row r="27" spans="1:9" x14ac:dyDescent="0.3">
      <c r="A27" s="51"/>
      <c r="B27" s="52"/>
      <c r="C27" s="53" t="s">
        <v>248</v>
      </c>
      <c r="D27" s="76">
        <v>0</v>
      </c>
      <c r="E27" s="76">
        <v>0</v>
      </c>
      <c r="F27" s="76">
        <f t="shared" si="3"/>
        <v>0</v>
      </c>
      <c r="G27" s="76">
        <v>0</v>
      </c>
      <c r="H27" s="76">
        <v>0</v>
      </c>
      <c r="I27" s="76">
        <f t="shared" si="1"/>
        <v>0</v>
      </c>
    </row>
    <row r="28" spans="1:9" x14ac:dyDescent="0.3">
      <c r="A28" s="51"/>
      <c r="B28" s="52"/>
      <c r="C28" s="53" t="s">
        <v>249</v>
      </c>
      <c r="D28" s="76">
        <v>0</v>
      </c>
      <c r="E28" s="76">
        <v>0</v>
      </c>
      <c r="F28" s="76">
        <f t="shared" si="3"/>
        <v>0</v>
      </c>
      <c r="G28" s="76">
        <v>0</v>
      </c>
      <c r="H28" s="76">
        <v>0</v>
      </c>
      <c r="I28" s="76">
        <f t="shared" si="1"/>
        <v>0</v>
      </c>
    </row>
    <row r="29" spans="1:9" x14ac:dyDescent="0.3">
      <c r="A29" s="51"/>
      <c r="B29" s="52"/>
      <c r="C29" s="53" t="s">
        <v>250</v>
      </c>
      <c r="D29" s="76">
        <v>0</v>
      </c>
      <c r="E29" s="76">
        <v>0</v>
      </c>
      <c r="F29" s="76">
        <f t="shared" si="3"/>
        <v>0</v>
      </c>
      <c r="G29" s="76">
        <v>0</v>
      </c>
      <c r="H29" s="76">
        <v>0</v>
      </c>
      <c r="I29" s="76">
        <f t="shared" si="1"/>
        <v>0</v>
      </c>
    </row>
    <row r="30" spans="1:9" x14ac:dyDescent="0.3">
      <c r="A30" s="51"/>
      <c r="B30" s="210" t="s">
        <v>251</v>
      </c>
      <c r="C30" s="211"/>
      <c r="D30" s="76">
        <f>SUM(D31:D35)</f>
        <v>0</v>
      </c>
      <c r="E30" s="76">
        <f t="shared" ref="E30:H30" si="4">SUM(E31:E35)</f>
        <v>0</v>
      </c>
      <c r="F30" s="76">
        <f t="shared" si="4"/>
        <v>0</v>
      </c>
      <c r="G30" s="76">
        <f t="shared" si="4"/>
        <v>0</v>
      </c>
      <c r="H30" s="76">
        <f t="shared" si="4"/>
        <v>0</v>
      </c>
      <c r="I30" s="76">
        <f t="shared" si="1"/>
        <v>0</v>
      </c>
    </row>
    <row r="31" spans="1:9" x14ac:dyDescent="0.3">
      <c r="A31" s="51"/>
      <c r="B31" s="52"/>
      <c r="C31" s="53" t="s">
        <v>252</v>
      </c>
      <c r="D31" s="76">
        <v>0</v>
      </c>
      <c r="E31" s="76">
        <v>0</v>
      </c>
      <c r="F31" s="76">
        <f>++D31+E31</f>
        <v>0</v>
      </c>
      <c r="G31" s="76">
        <v>0</v>
      </c>
      <c r="H31" s="76">
        <v>0</v>
      </c>
      <c r="I31" s="76">
        <f t="shared" si="1"/>
        <v>0</v>
      </c>
    </row>
    <row r="32" spans="1:9" x14ac:dyDescent="0.3">
      <c r="A32" s="51"/>
      <c r="B32" s="52"/>
      <c r="C32" s="53" t="s">
        <v>253</v>
      </c>
      <c r="D32" s="76">
        <v>0</v>
      </c>
      <c r="E32" s="76">
        <v>0</v>
      </c>
      <c r="F32" s="76">
        <f t="shared" ref="F32:F35" si="5">++D32+E32</f>
        <v>0</v>
      </c>
      <c r="G32" s="76">
        <v>0</v>
      </c>
      <c r="H32" s="76">
        <v>0</v>
      </c>
      <c r="I32" s="76">
        <f t="shared" si="1"/>
        <v>0</v>
      </c>
    </row>
    <row r="33" spans="1:9" x14ac:dyDescent="0.3">
      <c r="A33" s="51"/>
      <c r="B33" s="52"/>
      <c r="C33" s="53" t="s">
        <v>254</v>
      </c>
      <c r="D33" s="76">
        <v>0</v>
      </c>
      <c r="E33" s="76">
        <v>0</v>
      </c>
      <c r="F33" s="76">
        <f t="shared" si="5"/>
        <v>0</v>
      </c>
      <c r="G33" s="76">
        <v>0</v>
      </c>
      <c r="H33" s="76">
        <v>0</v>
      </c>
      <c r="I33" s="76">
        <f t="shared" si="1"/>
        <v>0</v>
      </c>
    </row>
    <row r="34" spans="1:9" x14ac:dyDescent="0.3">
      <c r="A34" s="51"/>
      <c r="B34" s="52"/>
      <c r="C34" s="53" t="s">
        <v>255</v>
      </c>
      <c r="D34" s="76">
        <v>0</v>
      </c>
      <c r="E34" s="76">
        <v>0</v>
      </c>
      <c r="F34" s="76">
        <f t="shared" si="5"/>
        <v>0</v>
      </c>
      <c r="G34" s="76">
        <v>0</v>
      </c>
      <c r="H34" s="76">
        <v>0</v>
      </c>
      <c r="I34" s="76">
        <f t="shared" si="1"/>
        <v>0</v>
      </c>
    </row>
    <row r="35" spans="1:9" x14ac:dyDescent="0.3">
      <c r="A35" s="51"/>
      <c r="B35" s="52"/>
      <c r="C35" s="53" t="s">
        <v>256</v>
      </c>
      <c r="D35" s="76">
        <v>0</v>
      </c>
      <c r="E35" s="76">
        <v>0</v>
      </c>
      <c r="F35" s="76">
        <f t="shared" si="5"/>
        <v>0</v>
      </c>
      <c r="G35" s="76">
        <v>0</v>
      </c>
      <c r="H35" s="76">
        <v>0</v>
      </c>
      <c r="I35" s="76">
        <f t="shared" si="1"/>
        <v>0</v>
      </c>
    </row>
    <row r="36" spans="1:9" x14ac:dyDescent="0.3">
      <c r="A36" s="51"/>
      <c r="B36" s="220" t="s">
        <v>257</v>
      </c>
      <c r="C36" s="221"/>
      <c r="D36" s="104">
        <v>40306015</v>
      </c>
      <c r="E36" s="104">
        <v>0</v>
      </c>
      <c r="F36" s="104">
        <f>++D36+E36</f>
        <v>40306015</v>
      </c>
      <c r="G36" s="104">
        <v>18584942</v>
      </c>
      <c r="H36" s="104">
        <v>18374396</v>
      </c>
      <c r="I36" s="76">
        <f t="shared" si="1"/>
        <v>-21931619</v>
      </c>
    </row>
    <row r="37" spans="1:9" x14ac:dyDescent="0.3">
      <c r="A37" s="51"/>
      <c r="B37" s="215" t="s">
        <v>258</v>
      </c>
      <c r="C37" s="211"/>
      <c r="D37" s="76">
        <f>+D38</f>
        <v>0</v>
      </c>
      <c r="E37" s="76">
        <f t="shared" ref="E37:H37" si="6">+E38</f>
        <v>0</v>
      </c>
      <c r="F37" s="76">
        <f>++D37+E37</f>
        <v>0</v>
      </c>
      <c r="G37" s="76">
        <f t="shared" si="6"/>
        <v>0</v>
      </c>
      <c r="H37" s="76">
        <f t="shared" si="6"/>
        <v>0</v>
      </c>
      <c r="I37" s="76">
        <f t="shared" si="1"/>
        <v>0</v>
      </c>
    </row>
    <row r="38" spans="1:9" x14ac:dyDescent="0.3">
      <c r="A38" s="51"/>
      <c r="B38" s="52"/>
      <c r="C38" s="53" t="s">
        <v>259</v>
      </c>
      <c r="D38" s="76">
        <v>0</v>
      </c>
      <c r="E38" s="76">
        <v>0</v>
      </c>
      <c r="F38" s="76">
        <f>++D38+E38</f>
        <v>0</v>
      </c>
      <c r="G38" s="76">
        <v>0</v>
      </c>
      <c r="H38" s="76">
        <v>0</v>
      </c>
      <c r="I38" s="76">
        <f t="shared" si="1"/>
        <v>0</v>
      </c>
    </row>
    <row r="39" spans="1:9" x14ac:dyDescent="0.3">
      <c r="A39" s="51"/>
      <c r="B39" s="210" t="s">
        <v>260</v>
      </c>
      <c r="C39" s="211"/>
      <c r="D39" s="76">
        <f>+D40+D41</f>
        <v>0</v>
      </c>
      <c r="E39" s="76">
        <f t="shared" ref="E39:H39" si="7">+E40+E41</f>
        <v>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1"/>
        <v>0</v>
      </c>
    </row>
    <row r="40" spans="1:9" x14ac:dyDescent="0.3">
      <c r="A40" s="51"/>
      <c r="B40" s="52"/>
      <c r="C40" s="53" t="s">
        <v>261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f t="shared" si="1"/>
        <v>0</v>
      </c>
    </row>
    <row r="41" spans="1:9" x14ac:dyDescent="0.3">
      <c r="A41" s="51"/>
      <c r="B41" s="52"/>
      <c r="C41" s="53" t="s">
        <v>262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f t="shared" si="1"/>
        <v>0</v>
      </c>
    </row>
    <row r="42" spans="1:9" x14ac:dyDescent="0.3">
      <c r="A42" s="51"/>
      <c r="B42" s="52"/>
      <c r="C42" s="53"/>
      <c r="D42" s="76"/>
      <c r="E42" s="76"/>
      <c r="F42" s="76"/>
      <c r="G42" s="76"/>
      <c r="H42" s="76"/>
      <c r="I42" s="76"/>
    </row>
    <row r="43" spans="1:9" x14ac:dyDescent="0.3">
      <c r="A43" s="207" t="s">
        <v>263</v>
      </c>
      <c r="B43" s="208"/>
      <c r="C43" s="209"/>
      <c r="D43" s="217">
        <f>+D10+D11+D12+D13+D14+D15+D16+D17+D30+D36+D37+D39</f>
        <v>58848731</v>
      </c>
      <c r="E43" s="217">
        <f t="shared" ref="E43:I43" si="8">+E10+E11+E12+E13+E14+E15+E16+E17+E30+E36+E37+E39</f>
        <v>0</v>
      </c>
      <c r="F43" s="217">
        <f t="shared" si="8"/>
        <v>58848731</v>
      </c>
      <c r="G43" s="217">
        <f t="shared" si="8"/>
        <v>20159256</v>
      </c>
      <c r="H43" s="217">
        <f t="shared" si="8"/>
        <v>19948710</v>
      </c>
      <c r="I43" s="217">
        <f t="shared" si="8"/>
        <v>-38900021</v>
      </c>
    </row>
    <row r="44" spans="1:9" x14ac:dyDescent="0.3">
      <c r="A44" s="207" t="s">
        <v>264</v>
      </c>
      <c r="B44" s="208"/>
      <c r="C44" s="209"/>
      <c r="D44" s="217"/>
      <c r="E44" s="217"/>
      <c r="F44" s="217"/>
      <c r="G44" s="217"/>
      <c r="H44" s="217"/>
      <c r="I44" s="217"/>
    </row>
    <row r="45" spans="1:9" x14ac:dyDescent="0.3">
      <c r="A45" s="216"/>
      <c r="B45" s="215"/>
      <c r="C45" s="211"/>
      <c r="D45" s="217"/>
      <c r="E45" s="217"/>
      <c r="F45" s="217"/>
      <c r="G45" s="217"/>
      <c r="H45" s="217"/>
      <c r="I45" s="217"/>
    </row>
    <row r="46" spans="1:9" x14ac:dyDescent="0.3">
      <c r="A46" s="207" t="s">
        <v>265</v>
      </c>
      <c r="B46" s="208"/>
      <c r="C46" s="209"/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f t="shared" ref="I46" si="9">+H46-D46</f>
        <v>0</v>
      </c>
    </row>
    <row r="47" spans="1:9" x14ac:dyDescent="0.3">
      <c r="A47" s="51"/>
      <c r="B47" s="52"/>
      <c r="C47" s="53"/>
      <c r="D47" s="76"/>
      <c r="E47" s="76"/>
      <c r="F47" s="76"/>
      <c r="G47" s="76"/>
      <c r="H47" s="76"/>
      <c r="I47" s="76"/>
    </row>
    <row r="48" spans="1:9" x14ac:dyDescent="0.3">
      <c r="A48" s="207" t="s">
        <v>266</v>
      </c>
      <c r="B48" s="208"/>
      <c r="C48" s="209"/>
      <c r="D48" s="76"/>
      <c r="E48" s="76"/>
      <c r="F48" s="76"/>
      <c r="G48" s="76"/>
      <c r="H48" s="76"/>
      <c r="I48" s="76"/>
    </row>
    <row r="49" spans="1:9" x14ac:dyDescent="0.3">
      <c r="A49" s="51"/>
      <c r="B49" s="210" t="s">
        <v>267</v>
      </c>
      <c r="C49" s="211"/>
      <c r="D49" s="76">
        <f>SUM(D50:D57)</f>
        <v>0</v>
      </c>
      <c r="E49" s="76">
        <f>SUM(E50:E57)</f>
        <v>0</v>
      </c>
      <c r="F49" s="76">
        <f t="shared" ref="F49:H49" si="10">SUM(F50:F57)</f>
        <v>0</v>
      </c>
      <c r="G49" s="76">
        <f t="shared" si="10"/>
        <v>0</v>
      </c>
      <c r="H49" s="76">
        <f t="shared" si="10"/>
        <v>0</v>
      </c>
      <c r="I49" s="76">
        <f t="shared" ref="I49:I66" si="11">+H49-D49</f>
        <v>0</v>
      </c>
    </row>
    <row r="50" spans="1:9" x14ac:dyDescent="0.3">
      <c r="A50" s="51"/>
      <c r="B50" s="52"/>
      <c r="C50" s="53" t="s">
        <v>268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f t="shared" si="11"/>
        <v>0</v>
      </c>
    </row>
    <row r="51" spans="1:9" x14ac:dyDescent="0.3">
      <c r="A51" s="51"/>
      <c r="B51" s="52"/>
      <c r="C51" s="53" t="s">
        <v>269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f t="shared" si="11"/>
        <v>0</v>
      </c>
    </row>
    <row r="52" spans="1:9" x14ac:dyDescent="0.3">
      <c r="A52" s="51"/>
      <c r="B52" s="52"/>
      <c r="C52" s="53" t="s">
        <v>270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f t="shared" si="11"/>
        <v>0</v>
      </c>
    </row>
    <row r="53" spans="1:9" ht="20.399999999999999" x14ac:dyDescent="0.3">
      <c r="A53" s="51"/>
      <c r="B53" s="52"/>
      <c r="C53" s="55" t="s">
        <v>271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f t="shared" si="11"/>
        <v>0</v>
      </c>
    </row>
    <row r="54" spans="1:9" x14ac:dyDescent="0.3">
      <c r="A54" s="51"/>
      <c r="B54" s="52"/>
      <c r="C54" s="55" t="s">
        <v>272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f t="shared" si="11"/>
        <v>0</v>
      </c>
    </row>
    <row r="55" spans="1:9" x14ac:dyDescent="0.3">
      <c r="A55" s="51"/>
      <c r="B55" s="52"/>
      <c r="C55" s="55" t="s">
        <v>273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f t="shared" si="11"/>
        <v>0</v>
      </c>
    </row>
    <row r="56" spans="1:9" ht="20.399999999999999" x14ac:dyDescent="0.3">
      <c r="A56" s="51"/>
      <c r="B56" s="52"/>
      <c r="C56" s="55" t="s">
        <v>274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f t="shared" si="11"/>
        <v>0</v>
      </c>
    </row>
    <row r="57" spans="1:9" x14ac:dyDescent="0.3">
      <c r="A57" s="51"/>
      <c r="B57" s="52"/>
      <c r="C57" s="56" t="s">
        <v>275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f t="shared" si="11"/>
        <v>0</v>
      </c>
    </row>
    <row r="58" spans="1:9" x14ac:dyDescent="0.3">
      <c r="A58" s="51"/>
      <c r="B58" s="210" t="s">
        <v>276</v>
      </c>
      <c r="C58" s="211"/>
      <c r="D58" s="77">
        <f>+D59+D60+D61+D62</f>
        <v>0</v>
      </c>
      <c r="E58" s="77">
        <f t="shared" ref="E58:H58" si="12">+E59+E60+E61+E62</f>
        <v>0</v>
      </c>
      <c r="F58" s="77">
        <f t="shared" si="12"/>
        <v>0</v>
      </c>
      <c r="G58" s="77">
        <f t="shared" si="12"/>
        <v>0</v>
      </c>
      <c r="H58" s="77">
        <f t="shared" si="12"/>
        <v>0</v>
      </c>
      <c r="I58" s="76">
        <f t="shared" si="11"/>
        <v>0</v>
      </c>
    </row>
    <row r="59" spans="1:9" x14ac:dyDescent="0.3">
      <c r="A59" s="51"/>
      <c r="B59" s="52"/>
      <c r="C59" s="53" t="s">
        <v>277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f t="shared" si="11"/>
        <v>0</v>
      </c>
    </row>
    <row r="60" spans="1:9" x14ac:dyDescent="0.3">
      <c r="A60" s="51"/>
      <c r="B60" s="52"/>
      <c r="C60" s="53" t="s">
        <v>278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f t="shared" si="11"/>
        <v>0</v>
      </c>
    </row>
    <row r="61" spans="1:9" x14ac:dyDescent="0.3">
      <c r="A61" s="51"/>
      <c r="B61" s="52"/>
      <c r="C61" s="53" t="s">
        <v>279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f t="shared" si="11"/>
        <v>0</v>
      </c>
    </row>
    <row r="62" spans="1:9" x14ac:dyDescent="0.3">
      <c r="A62" s="51"/>
      <c r="B62" s="52"/>
      <c r="C62" s="53" t="s">
        <v>280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f t="shared" si="11"/>
        <v>0</v>
      </c>
    </row>
    <row r="63" spans="1:9" x14ac:dyDescent="0.3">
      <c r="A63" s="51"/>
      <c r="B63" s="210" t="s">
        <v>281</v>
      </c>
      <c r="C63" s="211"/>
      <c r="D63" s="76">
        <f>+D64+D65</f>
        <v>0</v>
      </c>
      <c r="E63" s="76">
        <f t="shared" ref="E63:H63" si="13">+E64+E65</f>
        <v>0</v>
      </c>
      <c r="F63" s="76">
        <f t="shared" si="13"/>
        <v>0</v>
      </c>
      <c r="G63" s="76">
        <f t="shared" si="13"/>
        <v>0</v>
      </c>
      <c r="H63" s="76">
        <f t="shared" si="13"/>
        <v>0</v>
      </c>
      <c r="I63" s="76">
        <f t="shared" si="11"/>
        <v>0</v>
      </c>
    </row>
    <row r="64" spans="1:9" x14ac:dyDescent="0.3">
      <c r="A64" s="51"/>
      <c r="B64" s="52"/>
      <c r="C64" s="55" t="s">
        <v>282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f t="shared" si="11"/>
        <v>0</v>
      </c>
    </row>
    <row r="65" spans="1:9" x14ac:dyDescent="0.3">
      <c r="A65" s="51"/>
      <c r="B65" s="52"/>
      <c r="C65" s="53" t="s">
        <v>283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f t="shared" si="11"/>
        <v>0</v>
      </c>
    </row>
    <row r="66" spans="1:9" x14ac:dyDescent="0.3">
      <c r="A66" s="51"/>
      <c r="B66" s="210" t="s">
        <v>284</v>
      </c>
      <c r="C66" s="211"/>
      <c r="D66" s="76">
        <v>38780534</v>
      </c>
      <c r="E66" s="76">
        <v>470000</v>
      </c>
      <c r="F66" s="76">
        <f>++D66+E66</f>
        <v>39250534</v>
      </c>
      <c r="G66" s="76">
        <v>19054944</v>
      </c>
      <c r="H66" s="76">
        <v>19054944</v>
      </c>
      <c r="I66" s="76">
        <f t="shared" si="11"/>
        <v>-19725590</v>
      </c>
    </row>
    <row r="67" spans="1:9" x14ac:dyDescent="0.3">
      <c r="A67" s="51"/>
      <c r="B67" s="210" t="s">
        <v>285</v>
      </c>
      <c r="C67" s="211"/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f>+H67-D67</f>
        <v>0</v>
      </c>
    </row>
    <row r="68" spans="1:9" x14ac:dyDescent="0.3">
      <c r="A68" s="51"/>
      <c r="B68" s="210"/>
      <c r="C68" s="211"/>
      <c r="D68" s="76"/>
      <c r="E68" s="76"/>
      <c r="F68" s="76"/>
      <c r="G68" s="76"/>
      <c r="H68" s="76"/>
      <c r="I68" s="76"/>
    </row>
    <row r="69" spans="1:9" x14ac:dyDescent="0.3">
      <c r="A69" s="207" t="s">
        <v>286</v>
      </c>
      <c r="B69" s="208"/>
      <c r="C69" s="209"/>
      <c r="D69" s="78">
        <f>+D49+D58+D63+D66+D67</f>
        <v>38780534</v>
      </c>
      <c r="E69" s="78">
        <f t="shared" ref="E69:H69" si="14">+E49+E58+E63+E66+E67</f>
        <v>470000</v>
      </c>
      <c r="F69" s="78">
        <f t="shared" si="14"/>
        <v>39250534</v>
      </c>
      <c r="G69" s="78">
        <f t="shared" si="14"/>
        <v>19054944</v>
      </c>
      <c r="H69" s="78">
        <f t="shared" si="14"/>
        <v>19054944</v>
      </c>
      <c r="I69" s="78">
        <f>+H69-D69</f>
        <v>-19725590</v>
      </c>
    </row>
    <row r="70" spans="1:9" x14ac:dyDescent="0.3">
      <c r="A70" s="51"/>
      <c r="B70" s="210"/>
      <c r="C70" s="211"/>
      <c r="D70" s="76"/>
      <c r="E70" s="76"/>
      <c r="F70" s="76"/>
      <c r="G70" s="76"/>
      <c r="H70" s="76"/>
      <c r="I70" s="76"/>
    </row>
    <row r="71" spans="1:9" x14ac:dyDescent="0.3">
      <c r="A71" s="207" t="s">
        <v>287</v>
      </c>
      <c r="B71" s="208"/>
      <c r="C71" s="209"/>
      <c r="D71" s="78">
        <f>+D72</f>
        <v>0</v>
      </c>
      <c r="E71" s="78">
        <f t="shared" ref="E71:H71" si="15">+E72</f>
        <v>0</v>
      </c>
      <c r="F71" s="78">
        <f t="shared" si="15"/>
        <v>0</v>
      </c>
      <c r="G71" s="78">
        <f t="shared" si="15"/>
        <v>0</v>
      </c>
      <c r="H71" s="78">
        <f t="shared" si="15"/>
        <v>0</v>
      </c>
      <c r="I71" s="78">
        <f>+H71-D71</f>
        <v>0</v>
      </c>
    </row>
    <row r="72" spans="1:9" x14ac:dyDescent="0.3">
      <c r="A72" s="51"/>
      <c r="B72" s="210" t="s">
        <v>288</v>
      </c>
      <c r="C72" s="211"/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</row>
    <row r="73" spans="1:9" x14ac:dyDescent="0.3">
      <c r="A73" s="51"/>
      <c r="B73" s="210"/>
      <c r="C73" s="211"/>
      <c r="D73" s="76"/>
      <c r="E73" s="76"/>
      <c r="F73" s="76"/>
      <c r="G73" s="76"/>
      <c r="H73" s="76"/>
      <c r="I73" s="76"/>
    </row>
    <row r="74" spans="1:9" x14ac:dyDescent="0.3">
      <c r="A74" s="207" t="s">
        <v>289</v>
      </c>
      <c r="B74" s="208"/>
      <c r="C74" s="209"/>
      <c r="D74" s="78">
        <f>+D43+D69+D71</f>
        <v>97629265</v>
      </c>
      <c r="E74" s="78">
        <f t="shared" ref="E74:H74" si="16">+E43+E69+E71</f>
        <v>470000</v>
      </c>
      <c r="F74" s="78">
        <f t="shared" si="16"/>
        <v>98099265</v>
      </c>
      <c r="G74" s="78">
        <f t="shared" si="16"/>
        <v>39214200</v>
      </c>
      <c r="H74" s="78">
        <f t="shared" si="16"/>
        <v>39003654</v>
      </c>
      <c r="I74" s="78">
        <f>+H74-D74</f>
        <v>-58625611</v>
      </c>
    </row>
    <row r="75" spans="1:9" x14ac:dyDescent="0.3">
      <c r="A75" s="51"/>
      <c r="B75" s="210"/>
      <c r="C75" s="211"/>
      <c r="D75" s="76"/>
      <c r="E75" s="76"/>
      <c r="F75" s="76"/>
      <c r="G75" s="76"/>
      <c r="H75" s="76"/>
      <c r="I75" s="76"/>
    </row>
    <row r="76" spans="1:9" x14ac:dyDescent="0.3">
      <c r="A76" s="51"/>
      <c r="B76" s="212" t="s">
        <v>290</v>
      </c>
      <c r="C76" s="209"/>
      <c r="D76" s="76"/>
      <c r="E76" s="76"/>
      <c r="F76" s="76"/>
      <c r="G76" s="76"/>
      <c r="H76" s="76"/>
      <c r="I76" s="76"/>
    </row>
    <row r="77" spans="1:9" ht="23.25" customHeight="1" x14ac:dyDescent="0.3">
      <c r="A77" s="51"/>
      <c r="B77" s="213" t="s">
        <v>291</v>
      </c>
      <c r="C77" s="214"/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</row>
    <row r="78" spans="1:9" ht="24.75" customHeight="1" x14ac:dyDescent="0.3">
      <c r="A78" s="51"/>
      <c r="B78" s="213" t="s">
        <v>292</v>
      </c>
      <c r="C78" s="214"/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</row>
    <row r="79" spans="1:9" x14ac:dyDescent="0.3">
      <c r="A79" s="51"/>
      <c r="B79" s="212" t="s">
        <v>293</v>
      </c>
      <c r="C79" s="209"/>
      <c r="D79" s="76">
        <f>+D77+D78</f>
        <v>0</v>
      </c>
      <c r="E79" s="76">
        <f t="shared" ref="E79:H79" si="17">+E77+E78</f>
        <v>0</v>
      </c>
      <c r="F79" s="76">
        <f t="shared" si="17"/>
        <v>0</v>
      </c>
      <c r="G79" s="76">
        <f t="shared" si="17"/>
        <v>0</v>
      </c>
      <c r="H79" s="76">
        <f t="shared" si="17"/>
        <v>0</v>
      </c>
      <c r="I79" s="78">
        <f>+H79-D79</f>
        <v>0</v>
      </c>
    </row>
    <row r="80" spans="1:9" ht="15" thickBot="1" x14ac:dyDescent="0.35">
      <c r="A80" s="57"/>
      <c r="B80" s="205"/>
      <c r="C80" s="206"/>
      <c r="D80" s="108"/>
      <c r="E80" s="108"/>
      <c r="F80" s="108"/>
      <c r="G80" s="108"/>
      <c r="H80" s="108"/>
      <c r="I80" s="108"/>
    </row>
  </sheetData>
  <mergeCells count="65">
    <mergeCell ref="C1:H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D43:D45"/>
    <mergeCell ref="F17:F18"/>
    <mergeCell ref="G17:G18"/>
    <mergeCell ref="H17:H18"/>
    <mergeCell ref="I17:I18"/>
    <mergeCell ref="D17:D18"/>
    <mergeCell ref="E17:E18"/>
    <mergeCell ref="E43:E45"/>
    <mergeCell ref="F43:F45"/>
    <mergeCell ref="G43:G45"/>
    <mergeCell ref="H43:H45"/>
    <mergeCell ref="I43:I45"/>
    <mergeCell ref="A46:C46"/>
    <mergeCell ref="B37:C37"/>
    <mergeCell ref="B39:C39"/>
    <mergeCell ref="A43:C43"/>
    <mergeCell ref="A44:C44"/>
    <mergeCell ref="A45:C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68" fitToHeight="3" orientation="portrait" r:id="rId1"/>
  <ignoredErrors>
    <ignoredError sqref="G30:I30 E30 D31:F36 D30 D38:F38 D37:E37" formulaRange="1"/>
    <ignoredError sqref="F30 F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opLeftCell="A70" workbookViewId="0">
      <selection activeCell="I132" sqref="I132"/>
    </sheetView>
  </sheetViews>
  <sheetFormatPr baseColWidth="10" defaultRowHeight="14.4" x14ac:dyDescent="0.3"/>
  <cols>
    <col min="1" max="1" width="3.109375" customWidth="1"/>
    <col min="2" max="2" width="45.33203125" customWidth="1"/>
    <col min="3" max="8" width="13.33203125" customWidth="1"/>
  </cols>
  <sheetData>
    <row r="1" spans="1:8" x14ac:dyDescent="0.3">
      <c r="A1" s="118"/>
      <c r="B1" s="200" t="s">
        <v>448</v>
      </c>
      <c r="C1" s="200"/>
      <c r="D1" s="200"/>
      <c r="E1" s="200"/>
      <c r="F1" s="200"/>
      <c r="G1" s="200"/>
      <c r="H1" s="200"/>
    </row>
    <row r="2" spans="1:8" x14ac:dyDescent="0.3">
      <c r="A2" s="200" t="s">
        <v>443</v>
      </c>
      <c r="B2" s="200"/>
      <c r="C2" s="200"/>
      <c r="D2" s="200"/>
      <c r="E2" s="200"/>
      <c r="F2" s="200"/>
      <c r="G2" s="200"/>
      <c r="H2" s="200"/>
    </row>
    <row r="3" spans="1:8" x14ac:dyDescent="0.3">
      <c r="A3" s="200" t="s">
        <v>294</v>
      </c>
      <c r="B3" s="200"/>
      <c r="C3" s="200"/>
      <c r="D3" s="200"/>
      <c r="E3" s="200"/>
      <c r="F3" s="200"/>
      <c r="G3" s="200"/>
      <c r="H3" s="200"/>
    </row>
    <row r="4" spans="1:8" x14ac:dyDescent="0.3">
      <c r="A4" s="200" t="s">
        <v>459</v>
      </c>
      <c r="B4" s="200"/>
      <c r="C4" s="200"/>
      <c r="D4" s="200"/>
      <c r="E4" s="200"/>
      <c r="F4" s="200"/>
      <c r="G4" s="200"/>
      <c r="H4" s="200"/>
    </row>
    <row r="5" spans="1:8" ht="15" thickBot="1" x14ac:dyDescent="0.35">
      <c r="A5" s="226" t="s">
        <v>0</v>
      </c>
      <c r="B5" s="226"/>
      <c r="C5" s="226"/>
      <c r="D5" s="226"/>
      <c r="E5" s="226"/>
      <c r="F5" s="226"/>
      <c r="G5" s="226"/>
      <c r="H5" s="226"/>
    </row>
    <row r="6" spans="1:8" ht="15" thickBot="1" x14ac:dyDescent="0.35">
      <c r="A6" s="227" t="s">
        <v>1</v>
      </c>
      <c r="B6" s="229"/>
      <c r="C6" s="184" t="s">
        <v>295</v>
      </c>
      <c r="D6" s="230"/>
      <c r="E6" s="230"/>
      <c r="F6" s="230"/>
      <c r="G6" s="185"/>
      <c r="H6" s="236" t="s">
        <v>296</v>
      </c>
    </row>
    <row r="7" spans="1:8" ht="21" thickBot="1" x14ac:dyDescent="0.35">
      <c r="A7" s="184"/>
      <c r="B7" s="185"/>
      <c r="C7" s="124" t="s">
        <v>184</v>
      </c>
      <c r="D7" s="125" t="s">
        <v>297</v>
      </c>
      <c r="E7" s="124" t="s">
        <v>298</v>
      </c>
      <c r="F7" s="124" t="s">
        <v>185</v>
      </c>
      <c r="G7" s="124" t="s">
        <v>187</v>
      </c>
      <c r="H7" s="187"/>
    </row>
    <row r="8" spans="1:8" x14ac:dyDescent="0.3">
      <c r="A8" s="234" t="s">
        <v>299</v>
      </c>
      <c r="B8" s="235"/>
      <c r="C8" s="131">
        <f>+C9+C17+C27+C37+C47+C57+C61+C70+C74</f>
        <v>58848731</v>
      </c>
      <c r="D8" s="131">
        <f t="shared" ref="D8:G8" si="0">+D9+D17+D27+D37+D47+D57+D61+D70+D74</f>
        <v>175000</v>
      </c>
      <c r="E8" s="131">
        <f t="shared" si="0"/>
        <v>59023731</v>
      </c>
      <c r="F8" s="131">
        <f>+F9+F17+F27+F37+F47+F57+F61+F70+F74</f>
        <v>18896051</v>
      </c>
      <c r="G8" s="131">
        <f t="shared" si="0"/>
        <v>17006494.739999998</v>
      </c>
      <c r="H8" s="131">
        <f>+E8-F8</f>
        <v>40127680</v>
      </c>
    </row>
    <row r="9" spans="1:8" x14ac:dyDescent="0.3">
      <c r="A9" s="216" t="s">
        <v>300</v>
      </c>
      <c r="B9" s="220"/>
      <c r="C9" s="132">
        <f>SUM(C10:C16)</f>
        <v>27343376</v>
      </c>
      <c r="D9" s="132">
        <f t="shared" ref="D9:G9" si="1">SUM(D10:D16)</f>
        <v>0</v>
      </c>
      <c r="E9" s="132">
        <f>SUM(E10:E16)</f>
        <v>27343376</v>
      </c>
      <c r="F9" s="132">
        <f t="shared" si="1"/>
        <v>11610856.189641681</v>
      </c>
      <c r="G9" s="132">
        <f t="shared" si="1"/>
        <v>11280142.5</v>
      </c>
      <c r="H9" s="132">
        <f>+E9-F9</f>
        <v>15732519.810358319</v>
      </c>
    </row>
    <row r="10" spans="1:8" x14ac:dyDescent="0.3">
      <c r="A10" s="51"/>
      <c r="B10" s="52" t="s">
        <v>301</v>
      </c>
      <c r="C10" s="132">
        <v>16696616</v>
      </c>
      <c r="D10" s="74">
        <v>-550000</v>
      </c>
      <c r="E10" s="74">
        <f>++C10+D10</f>
        <v>16146616</v>
      </c>
      <c r="F10" s="74">
        <v>6505452.5591929425</v>
      </c>
      <c r="G10" s="74">
        <v>6505452.5599999996</v>
      </c>
      <c r="H10" s="132">
        <f t="shared" ref="H10:H73" si="2">+E10-F10</f>
        <v>9641163.4408070575</v>
      </c>
    </row>
    <row r="11" spans="1:8" x14ac:dyDescent="0.3">
      <c r="A11" s="51"/>
      <c r="B11" s="52" t="s">
        <v>302</v>
      </c>
      <c r="C11" s="132">
        <v>0</v>
      </c>
      <c r="D11" s="74">
        <v>550000</v>
      </c>
      <c r="E11" s="74">
        <f t="shared" ref="E11:E16" si="3">++C11+D11</f>
        <v>550000</v>
      </c>
      <c r="F11" s="74">
        <v>533970.93700296734</v>
      </c>
      <c r="G11" s="74">
        <v>459727.08</v>
      </c>
      <c r="H11" s="132">
        <f t="shared" si="2"/>
        <v>16029.062997032655</v>
      </c>
    </row>
    <row r="12" spans="1:8" x14ac:dyDescent="0.3">
      <c r="A12" s="51"/>
      <c r="B12" s="52" t="s">
        <v>303</v>
      </c>
      <c r="C12" s="132">
        <v>3352255</v>
      </c>
      <c r="D12" s="74">
        <v>0</v>
      </c>
      <c r="E12" s="74">
        <f t="shared" si="3"/>
        <v>3352255</v>
      </c>
      <c r="F12" s="74">
        <v>1343326.4931178715</v>
      </c>
      <c r="G12" s="74">
        <v>1343326.49</v>
      </c>
      <c r="H12" s="132">
        <f t="shared" si="2"/>
        <v>2008928.5068821285</v>
      </c>
    </row>
    <row r="13" spans="1:8" x14ac:dyDescent="0.3">
      <c r="A13" s="51"/>
      <c r="B13" s="52" t="s">
        <v>304</v>
      </c>
      <c r="C13" s="132">
        <v>6076474</v>
      </c>
      <c r="D13" s="74">
        <v>-1010000</v>
      </c>
      <c r="E13" s="74">
        <f t="shared" si="3"/>
        <v>5066474</v>
      </c>
      <c r="F13" s="74">
        <v>1708862.240930204</v>
      </c>
      <c r="G13" s="74">
        <v>1708862.24</v>
      </c>
      <c r="H13" s="132">
        <f t="shared" si="2"/>
        <v>3357611.7590697957</v>
      </c>
    </row>
    <row r="14" spans="1:8" x14ac:dyDescent="0.3">
      <c r="A14" s="51"/>
      <c r="B14" s="52" t="s">
        <v>305</v>
      </c>
      <c r="C14" s="132">
        <v>451629</v>
      </c>
      <c r="D14" s="74">
        <v>1010000</v>
      </c>
      <c r="E14" s="74">
        <f t="shared" si="3"/>
        <v>1461629</v>
      </c>
      <c r="F14" s="74">
        <v>1452870.417348742</v>
      </c>
      <c r="G14" s="74">
        <v>1196400.29</v>
      </c>
      <c r="H14" s="132">
        <f t="shared" si="2"/>
        <v>8758.5826512579806</v>
      </c>
    </row>
    <row r="15" spans="1:8" x14ac:dyDescent="0.3">
      <c r="A15" s="51"/>
      <c r="B15" s="52" t="s">
        <v>306</v>
      </c>
      <c r="C15" s="132">
        <v>0</v>
      </c>
      <c r="D15" s="74">
        <v>0</v>
      </c>
      <c r="E15" s="74">
        <f t="shared" si="3"/>
        <v>0</v>
      </c>
      <c r="F15" s="74">
        <v>0</v>
      </c>
      <c r="G15" s="74">
        <v>0</v>
      </c>
      <c r="H15" s="132">
        <f t="shared" si="2"/>
        <v>0</v>
      </c>
    </row>
    <row r="16" spans="1:8" x14ac:dyDescent="0.3">
      <c r="A16" s="51"/>
      <c r="B16" s="52" t="s">
        <v>307</v>
      </c>
      <c r="C16" s="132">
        <v>766402</v>
      </c>
      <c r="D16" s="74">
        <v>0</v>
      </c>
      <c r="E16" s="74">
        <f t="shared" si="3"/>
        <v>766402</v>
      </c>
      <c r="F16" s="74">
        <v>66373.542048953386</v>
      </c>
      <c r="G16" s="74">
        <v>66373.84</v>
      </c>
      <c r="H16" s="132">
        <f t="shared" si="2"/>
        <v>700028.45795104664</v>
      </c>
    </row>
    <row r="17" spans="1:8" x14ac:dyDescent="0.3">
      <c r="A17" s="216" t="s">
        <v>308</v>
      </c>
      <c r="B17" s="220"/>
      <c r="C17" s="132">
        <f>SUM(C18:C26)</f>
        <v>4243096</v>
      </c>
      <c r="D17" s="132">
        <f t="shared" ref="D17:G17" si="4">SUM(D18:D26)</f>
        <v>143500</v>
      </c>
      <c r="E17" s="132">
        <f t="shared" si="4"/>
        <v>4386596</v>
      </c>
      <c r="F17" s="132">
        <f t="shared" si="4"/>
        <v>1324711.0394059867</v>
      </c>
      <c r="G17" s="132">
        <f t="shared" si="4"/>
        <v>1143923.79</v>
      </c>
      <c r="H17" s="132">
        <f t="shared" si="2"/>
        <v>3061884.9605940133</v>
      </c>
    </row>
    <row r="18" spans="1:8" ht="20.399999999999999" x14ac:dyDescent="0.3">
      <c r="A18" s="51"/>
      <c r="B18" s="59" t="s">
        <v>309</v>
      </c>
      <c r="C18" s="132">
        <v>1392160</v>
      </c>
      <c r="D18" s="74">
        <v>21250</v>
      </c>
      <c r="E18" s="74">
        <f>++C18+D18</f>
        <v>1413410</v>
      </c>
      <c r="F18" s="74">
        <v>646224.73186335096</v>
      </c>
      <c r="G18" s="74">
        <v>515825.67</v>
      </c>
      <c r="H18" s="132">
        <f t="shared" si="2"/>
        <v>767185.26813664904</v>
      </c>
    </row>
    <row r="19" spans="1:8" x14ac:dyDescent="0.3">
      <c r="A19" s="51"/>
      <c r="B19" s="59" t="s">
        <v>310</v>
      </c>
      <c r="C19" s="132">
        <v>456133</v>
      </c>
      <c r="D19" s="74">
        <v>7500</v>
      </c>
      <c r="E19" s="74">
        <f t="shared" ref="E19:E26" si="5">++C19+D19</f>
        <v>463633</v>
      </c>
      <c r="F19" s="74">
        <v>240516.42233541282</v>
      </c>
      <c r="G19" s="74">
        <v>240516.42</v>
      </c>
      <c r="H19" s="132">
        <f t="shared" si="2"/>
        <v>223116.57766458718</v>
      </c>
    </row>
    <row r="20" spans="1:8" x14ac:dyDescent="0.3">
      <c r="A20" s="51"/>
      <c r="B20" s="59" t="s">
        <v>311</v>
      </c>
      <c r="C20" s="132">
        <v>0</v>
      </c>
      <c r="D20" s="74">
        <v>37225</v>
      </c>
      <c r="E20" s="74">
        <f t="shared" si="5"/>
        <v>37225</v>
      </c>
      <c r="F20" s="74">
        <v>27484.112300053705</v>
      </c>
      <c r="G20" s="74">
        <v>6943.11</v>
      </c>
      <c r="H20" s="132">
        <f t="shared" si="2"/>
        <v>9740.8876999462955</v>
      </c>
    </row>
    <row r="21" spans="1:8" x14ac:dyDescent="0.3">
      <c r="A21" s="51"/>
      <c r="B21" s="59" t="s">
        <v>312</v>
      </c>
      <c r="C21" s="132">
        <v>240159</v>
      </c>
      <c r="D21" s="74">
        <v>3000</v>
      </c>
      <c r="E21" s="74">
        <f t="shared" si="5"/>
        <v>243159</v>
      </c>
      <c r="F21" s="74">
        <v>79927.804827155109</v>
      </c>
      <c r="G21" s="74">
        <v>55330.65</v>
      </c>
      <c r="H21" s="132">
        <f t="shared" si="2"/>
        <v>163231.19517284489</v>
      </c>
    </row>
    <row r="22" spans="1:8" x14ac:dyDescent="0.3">
      <c r="A22" s="51"/>
      <c r="B22" s="59" t="s">
        <v>313</v>
      </c>
      <c r="C22" s="132">
        <v>0</v>
      </c>
      <c r="D22" s="74">
        <v>84150</v>
      </c>
      <c r="E22" s="74">
        <f t="shared" si="5"/>
        <v>84150</v>
      </c>
      <c r="F22" s="74">
        <v>24160.292359514875</v>
      </c>
      <c r="G22" s="74">
        <v>24160.29</v>
      </c>
      <c r="H22" s="132">
        <f t="shared" si="2"/>
        <v>59989.707640485125</v>
      </c>
    </row>
    <row r="23" spans="1:8" x14ac:dyDescent="0.3">
      <c r="A23" s="51"/>
      <c r="B23" s="59" t="s">
        <v>314</v>
      </c>
      <c r="C23" s="132">
        <v>1513512</v>
      </c>
      <c r="D23" s="74">
        <v>-35000</v>
      </c>
      <c r="E23" s="74">
        <f t="shared" si="5"/>
        <v>1478512</v>
      </c>
      <c r="F23" s="74">
        <v>276316.95796970389</v>
      </c>
      <c r="G23" s="74">
        <v>271066.93</v>
      </c>
      <c r="H23" s="132">
        <f t="shared" si="2"/>
        <v>1202195.0420302961</v>
      </c>
    </row>
    <row r="24" spans="1:8" ht="20.399999999999999" x14ac:dyDescent="0.3">
      <c r="A24" s="51"/>
      <c r="B24" s="59" t="s">
        <v>315</v>
      </c>
      <c r="C24" s="132">
        <v>306776</v>
      </c>
      <c r="D24" s="74">
        <v>0</v>
      </c>
      <c r="E24" s="74">
        <f t="shared" si="5"/>
        <v>306776</v>
      </c>
      <c r="F24" s="74">
        <v>19614.170775849689</v>
      </c>
      <c r="G24" s="74">
        <v>19614.169999999998</v>
      </c>
      <c r="H24" s="132">
        <f t="shared" si="2"/>
        <v>287161.82922415034</v>
      </c>
    </row>
    <row r="25" spans="1:8" x14ac:dyDescent="0.3">
      <c r="A25" s="51"/>
      <c r="B25" s="52" t="s">
        <v>316</v>
      </c>
      <c r="C25" s="132">
        <v>0</v>
      </c>
      <c r="D25" s="74">
        <v>0</v>
      </c>
      <c r="E25" s="74">
        <f t="shared" si="5"/>
        <v>0</v>
      </c>
      <c r="F25" s="74">
        <v>0</v>
      </c>
      <c r="G25" s="74">
        <v>0</v>
      </c>
      <c r="H25" s="132">
        <f t="shared" si="2"/>
        <v>0</v>
      </c>
    </row>
    <row r="26" spans="1:8" x14ac:dyDescent="0.3">
      <c r="A26" s="51"/>
      <c r="B26" s="52" t="s">
        <v>317</v>
      </c>
      <c r="C26" s="132">
        <v>334356</v>
      </c>
      <c r="D26" s="74">
        <v>25375</v>
      </c>
      <c r="E26" s="74">
        <f t="shared" si="5"/>
        <v>359731</v>
      </c>
      <c r="F26" s="74">
        <v>10466.546974945782</v>
      </c>
      <c r="G26" s="74">
        <v>10466.549999999999</v>
      </c>
      <c r="H26" s="132">
        <f t="shared" si="2"/>
        <v>349264.45302505424</v>
      </c>
    </row>
    <row r="27" spans="1:8" x14ac:dyDescent="0.3">
      <c r="A27" s="216" t="s">
        <v>318</v>
      </c>
      <c r="B27" s="220"/>
      <c r="C27" s="132">
        <f>SUM(C28:C36)</f>
        <v>8719543</v>
      </c>
      <c r="D27" s="132">
        <f t="shared" ref="D27:G27" si="6">SUM(D28:D36)</f>
        <v>31500</v>
      </c>
      <c r="E27" s="132">
        <f>SUM(E28:E36)</f>
        <v>8751043</v>
      </c>
      <c r="F27" s="132">
        <f t="shared" si="6"/>
        <v>4266395.7709523318</v>
      </c>
      <c r="G27" s="132">
        <f t="shared" si="6"/>
        <v>3613725.44</v>
      </c>
      <c r="H27" s="132">
        <f t="shared" si="2"/>
        <v>4484647.2290476682</v>
      </c>
    </row>
    <row r="28" spans="1:8" x14ac:dyDescent="0.3">
      <c r="A28" s="51"/>
      <c r="B28" s="52" t="s">
        <v>319</v>
      </c>
      <c r="C28" s="132">
        <v>2811181</v>
      </c>
      <c r="D28" s="74">
        <v>0</v>
      </c>
      <c r="E28" s="74">
        <f>++C28+D28</f>
        <v>2811181</v>
      </c>
      <c r="F28" s="74">
        <v>1629098.9087293535</v>
      </c>
      <c r="G28" s="74">
        <v>1459353.34</v>
      </c>
      <c r="H28" s="132">
        <f t="shared" si="2"/>
        <v>1182082.0912706465</v>
      </c>
    </row>
    <row r="29" spans="1:8" x14ac:dyDescent="0.3">
      <c r="A29" s="51"/>
      <c r="B29" s="52" t="s">
        <v>320</v>
      </c>
      <c r="C29" s="132">
        <v>35750</v>
      </c>
      <c r="D29" s="74">
        <v>10000</v>
      </c>
      <c r="E29" s="74">
        <f t="shared" ref="E29:E36" si="7">++C29+D29</f>
        <v>45750</v>
      </c>
      <c r="F29" s="74">
        <v>42570.425318203939</v>
      </c>
      <c r="G29" s="74">
        <v>39627</v>
      </c>
      <c r="H29" s="132">
        <f t="shared" si="2"/>
        <v>3179.5746817960608</v>
      </c>
    </row>
    <row r="30" spans="1:8" x14ac:dyDescent="0.3">
      <c r="A30" s="51"/>
      <c r="B30" s="59" t="s">
        <v>321</v>
      </c>
      <c r="C30" s="132">
        <v>575489</v>
      </c>
      <c r="D30" s="74">
        <v>124625</v>
      </c>
      <c r="E30" s="74">
        <f t="shared" si="7"/>
        <v>700114</v>
      </c>
      <c r="F30" s="74">
        <v>669515.52863723889</v>
      </c>
      <c r="G30" s="74">
        <v>669515.53</v>
      </c>
      <c r="H30" s="132">
        <f t="shared" si="2"/>
        <v>30598.471362761105</v>
      </c>
    </row>
    <row r="31" spans="1:8" x14ac:dyDescent="0.3">
      <c r="A31" s="51"/>
      <c r="B31" s="59" t="s">
        <v>322</v>
      </c>
      <c r="C31" s="132">
        <v>871954</v>
      </c>
      <c r="D31" s="74">
        <v>-110000</v>
      </c>
      <c r="E31" s="74">
        <f t="shared" si="7"/>
        <v>761954</v>
      </c>
      <c r="F31" s="74">
        <v>10219.887131795604</v>
      </c>
      <c r="G31" s="74">
        <v>0</v>
      </c>
      <c r="H31" s="132">
        <f>+E31-F32</f>
        <v>-272223.36219637236</v>
      </c>
    </row>
    <row r="32" spans="1:8" ht="20.399999999999999" x14ac:dyDescent="0.3">
      <c r="A32" s="51"/>
      <c r="B32" s="59" t="s">
        <v>323</v>
      </c>
      <c r="C32" s="132">
        <v>2349917</v>
      </c>
      <c r="D32" s="74">
        <v>-60625</v>
      </c>
      <c r="E32" s="74">
        <f t="shared" si="7"/>
        <v>2289292</v>
      </c>
      <c r="F32" s="74">
        <v>1034177.3621963724</v>
      </c>
      <c r="G32" s="74">
        <v>693344.27</v>
      </c>
      <c r="H32" s="132">
        <f>+E32-F33</f>
        <v>2232451.7332384046</v>
      </c>
    </row>
    <row r="33" spans="1:8" x14ac:dyDescent="0.3">
      <c r="A33" s="51"/>
      <c r="B33" s="59" t="s">
        <v>324</v>
      </c>
      <c r="C33" s="132">
        <v>1377688</v>
      </c>
      <c r="D33" s="74">
        <v>-300000</v>
      </c>
      <c r="E33" s="74">
        <f t="shared" si="7"/>
        <v>1077688</v>
      </c>
      <c r="F33" s="74">
        <v>56840.266761595529</v>
      </c>
      <c r="G33" s="74">
        <v>56840.27</v>
      </c>
      <c r="H33" s="132">
        <f>+E33-F34</f>
        <v>592831.0440268321</v>
      </c>
    </row>
    <row r="34" spans="1:8" x14ac:dyDescent="0.3">
      <c r="A34" s="51"/>
      <c r="B34" s="59" t="s">
        <v>325</v>
      </c>
      <c r="C34" s="132">
        <v>697564</v>
      </c>
      <c r="D34" s="74">
        <v>0</v>
      </c>
      <c r="E34" s="74">
        <f t="shared" si="7"/>
        <v>697564</v>
      </c>
      <c r="F34" s="74">
        <v>484856.95597316785</v>
      </c>
      <c r="G34" s="74">
        <v>391132.13</v>
      </c>
      <c r="H34" s="132">
        <f>+E34-F35</f>
        <v>398062.09689291922</v>
      </c>
    </row>
    <row r="35" spans="1:8" x14ac:dyDescent="0.3">
      <c r="A35" s="51"/>
      <c r="B35" s="59" t="s">
        <v>326</v>
      </c>
      <c r="C35" s="132">
        <v>0</v>
      </c>
      <c r="D35" s="74">
        <v>317500</v>
      </c>
      <c r="E35" s="74">
        <f t="shared" si="7"/>
        <v>317500</v>
      </c>
      <c r="F35" s="74">
        <v>299501.90310708078</v>
      </c>
      <c r="G35" s="74">
        <v>299501.90000000002</v>
      </c>
      <c r="H35" s="132">
        <f>+E35-F36</f>
        <v>277885.46690247674</v>
      </c>
    </row>
    <row r="36" spans="1:8" x14ac:dyDescent="0.3">
      <c r="A36" s="51"/>
      <c r="B36" s="52" t="s">
        <v>327</v>
      </c>
      <c r="C36" s="132">
        <v>0</v>
      </c>
      <c r="D36" s="74">
        <v>50000</v>
      </c>
      <c r="E36" s="74">
        <f t="shared" si="7"/>
        <v>50000</v>
      </c>
      <c r="F36" s="74">
        <v>39614.533097523279</v>
      </c>
      <c r="G36" s="74">
        <v>4411</v>
      </c>
      <c r="H36" s="132">
        <f t="shared" si="2"/>
        <v>10385.466902476721</v>
      </c>
    </row>
    <row r="37" spans="1:8" ht="25.5" customHeight="1" x14ac:dyDescent="0.3">
      <c r="A37" s="232" t="s">
        <v>328</v>
      </c>
      <c r="B37" s="233"/>
      <c r="C37" s="132">
        <f>SUM(C38:C46)</f>
        <v>0</v>
      </c>
      <c r="D37" s="132">
        <f t="shared" ref="D37:G37" si="8">SUM(D38:D46)</f>
        <v>0</v>
      </c>
      <c r="E37" s="132">
        <f t="shared" si="8"/>
        <v>0</v>
      </c>
      <c r="F37" s="132">
        <f t="shared" si="8"/>
        <v>0</v>
      </c>
      <c r="G37" s="132">
        <f t="shared" si="8"/>
        <v>0</v>
      </c>
      <c r="H37" s="132">
        <f t="shared" si="2"/>
        <v>0</v>
      </c>
    </row>
    <row r="38" spans="1:8" x14ac:dyDescent="0.3">
      <c r="A38" s="51"/>
      <c r="B38" s="52" t="s">
        <v>329</v>
      </c>
      <c r="C38" s="132">
        <v>0</v>
      </c>
      <c r="D38" s="74">
        <v>0</v>
      </c>
      <c r="E38" s="74">
        <v>0</v>
      </c>
      <c r="F38" s="74">
        <v>0</v>
      </c>
      <c r="G38" s="74">
        <v>0</v>
      </c>
      <c r="H38" s="132">
        <f t="shared" si="2"/>
        <v>0</v>
      </c>
    </row>
    <row r="39" spans="1:8" x14ac:dyDescent="0.3">
      <c r="A39" s="51"/>
      <c r="B39" s="52" t="s">
        <v>330</v>
      </c>
      <c r="C39" s="132">
        <v>0</v>
      </c>
      <c r="D39" s="74">
        <v>0</v>
      </c>
      <c r="E39" s="74">
        <v>0</v>
      </c>
      <c r="F39" s="74">
        <v>0</v>
      </c>
      <c r="G39" s="74">
        <v>0</v>
      </c>
      <c r="H39" s="132">
        <f t="shared" si="2"/>
        <v>0</v>
      </c>
    </row>
    <row r="40" spans="1:8" x14ac:dyDescent="0.3">
      <c r="A40" s="51"/>
      <c r="B40" s="52" t="s">
        <v>331</v>
      </c>
      <c r="C40" s="132">
        <v>0</v>
      </c>
      <c r="D40" s="74">
        <v>0</v>
      </c>
      <c r="E40" s="74">
        <v>0</v>
      </c>
      <c r="F40" s="74">
        <v>0</v>
      </c>
      <c r="G40" s="74">
        <v>0</v>
      </c>
      <c r="H40" s="132">
        <f t="shared" si="2"/>
        <v>0</v>
      </c>
    </row>
    <row r="41" spans="1:8" x14ac:dyDescent="0.3">
      <c r="A41" s="51"/>
      <c r="B41" s="52" t="s">
        <v>332</v>
      </c>
      <c r="C41" s="132">
        <v>0</v>
      </c>
      <c r="D41" s="74">
        <v>0</v>
      </c>
      <c r="E41" s="74">
        <f>C41+D41</f>
        <v>0</v>
      </c>
      <c r="F41" s="74">
        <v>0</v>
      </c>
      <c r="G41" s="74">
        <v>0</v>
      </c>
      <c r="H41" s="132">
        <f t="shared" si="2"/>
        <v>0</v>
      </c>
    </row>
    <row r="42" spans="1:8" x14ac:dyDescent="0.3">
      <c r="A42" s="51"/>
      <c r="B42" s="52" t="s">
        <v>333</v>
      </c>
      <c r="C42" s="132">
        <v>0</v>
      </c>
      <c r="D42" s="74">
        <v>0</v>
      </c>
      <c r="E42" s="74">
        <v>0</v>
      </c>
      <c r="F42" s="74">
        <v>0</v>
      </c>
      <c r="G42" s="74">
        <v>0</v>
      </c>
      <c r="H42" s="132">
        <f t="shared" si="2"/>
        <v>0</v>
      </c>
    </row>
    <row r="43" spans="1:8" x14ac:dyDescent="0.3">
      <c r="A43" s="51"/>
      <c r="B43" s="52" t="s">
        <v>334</v>
      </c>
      <c r="C43" s="132">
        <v>0</v>
      </c>
      <c r="D43" s="74">
        <v>0</v>
      </c>
      <c r="E43" s="74">
        <v>0</v>
      </c>
      <c r="F43" s="74">
        <v>0</v>
      </c>
      <c r="G43" s="74">
        <v>0</v>
      </c>
      <c r="H43" s="132">
        <f t="shared" si="2"/>
        <v>0</v>
      </c>
    </row>
    <row r="44" spans="1:8" x14ac:dyDescent="0.3">
      <c r="A44" s="51"/>
      <c r="B44" s="52" t="s">
        <v>335</v>
      </c>
      <c r="C44" s="132">
        <v>0</v>
      </c>
      <c r="D44" s="74">
        <v>0</v>
      </c>
      <c r="E44" s="74">
        <v>0</v>
      </c>
      <c r="F44" s="74">
        <v>0</v>
      </c>
      <c r="G44" s="74">
        <v>0</v>
      </c>
      <c r="H44" s="132">
        <f t="shared" si="2"/>
        <v>0</v>
      </c>
    </row>
    <row r="45" spans="1:8" x14ac:dyDescent="0.3">
      <c r="A45" s="51"/>
      <c r="B45" s="52" t="s">
        <v>336</v>
      </c>
      <c r="C45" s="132">
        <v>0</v>
      </c>
      <c r="D45" s="74">
        <v>0</v>
      </c>
      <c r="E45" s="74">
        <v>0</v>
      </c>
      <c r="F45" s="74">
        <v>0</v>
      </c>
      <c r="G45" s="74">
        <v>0</v>
      </c>
      <c r="H45" s="132">
        <f t="shared" si="2"/>
        <v>0</v>
      </c>
    </row>
    <row r="46" spans="1:8" x14ac:dyDescent="0.3">
      <c r="A46" s="51"/>
      <c r="B46" s="52" t="s">
        <v>337</v>
      </c>
      <c r="C46" s="132">
        <v>0</v>
      </c>
      <c r="D46" s="74">
        <v>0</v>
      </c>
      <c r="E46" s="74">
        <v>0</v>
      </c>
      <c r="F46" s="74">
        <v>0</v>
      </c>
      <c r="G46" s="74">
        <v>0</v>
      </c>
      <c r="H46" s="132">
        <f t="shared" si="2"/>
        <v>0</v>
      </c>
    </row>
    <row r="47" spans="1:8" ht="24.75" customHeight="1" x14ac:dyDescent="0.3">
      <c r="A47" s="232" t="s">
        <v>338</v>
      </c>
      <c r="B47" s="233"/>
      <c r="C47" s="132">
        <f>SUM(C48:C56)</f>
        <v>9542716</v>
      </c>
      <c r="D47" s="132">
        <f t="shared" ref="D47:G47" si="9">SUM(D48:D56)</f>
        <v>0</v>
      </c>
      <c r="E47" s="132">
        <f t="shared" si="9"/>
        <v>9542716</v>
      </c>
      <c r="F47" s="132">
        <f>SUM(F48:F56)</f>
        <v>1263705</v>
      </c>
      <c r="G47" s="132">
        <f t="shared" si="9"/>
        <v>968703.01</v>
      </c>
      <c r="H47" s="132">
        <f t="shared" si="2"/>
        <v>8279011</v>
      </c>
    </row>
    <row r="48" spans="1:8" x14ac:dyDescent="0.3">
      <c r="A48" s="51"/>
      <c r="B48" s="52" t="s">
        <v>339</v>
      </c>
      <c r="C48" s="132">
        <v>1400000</v>
      </c>
      <c r="D48" s="74">
        <v>0</v>
      </c>
      <c r="E48" s="132">
        <f>C48+D48</f>
        <v>1400000</v>
      </c>
      <c r="F48" s="74">
        <v>213017</v>
      </c>
      <c r="G48" s="74">
        <v>5595.01</v>
      </c>
      <c r="H48" s="132">
        <f t="shared" si="2"/>
        <v>1186983</v>
      </c>
    </row>
    <row r="49" spans="1:8" x14ac:dyDescent="0.3">
      <c r="A49" s="51"/>
      <c r="B49" s="52" t="s">
        <v>340</v>
      </c>
      <c r="C49" s="132">
        <v>1400000</v>
      </c>
      <c r="D49" s="74">
        <v>0</v>
      </c>
      <c r="E49" s="132">
        <f t="shared" ref="E49:E56" si="10">C49+D49</f>
        <v>1400000</v>
      </c>
      <c r="F49" s="74">
        <v>45024</v>
      </c>
      <c r="G49" s="74">
        <v>45024</v>
      </c>
      <c r="H49" s="132">
        <f t="shared" si="2"/>
        <v>1354976</v>
      </c>
    </row>
    <row r="50" spans="1:8" x14ac:dyDescent="0.3">
      <c r="A50" s="51"/>
      <c r="B50" s="52" t="s">
        <v>341</v>
      </c>
      <c r="C50" s="132">
        <v>3500000</v>
      </c>
      <c r="D50" s="74">
        <v>0</v>
      </c>
      <c r="E50" s="132">
        <f t="shared" si="10"/>
        <v>3500000</v>
      </c>
      <c r="F50" s="74">
        <v>707599</v>
      </c>
      <c r="G50" s="74">
        <v>707599</v>
      </c>
      <c r="H50" s="132">
        <f t="shared" si="2"/>
        <v>2792401</v>
      </c>
    </row>
    <row r="51" spans="1:8" x14ac:dyDescent="0.3">
      <c r="A51" s="51"/>
      <c r="B51" s="52" t="s">
        <v>342</v>
      </c>
      <c r="C51" s="132">
        <v>1400000</v>
      </c>
      <c r="D51" s="74">
        <v>0</v>
      </c>
      <c r="E51" s="132">
        <f t="shared" si="10"/>
        <v>1400000</v>
      </c>
      <c r="F51" s="74">
        <v>0</v>
      </c>
      <c r="G51" s="74">
        <v>0</v>
      </c>
      <c r="H51" s="132">
        <f t="shared" si="2"/>
        <v>1400000</v>
      </c>
    </row>
    <row r="52" spans="1:8" x14ac:dyDescent="0.3">
      <c r="A52" s="51"/>
      <c r="B52" s="52" t="s">
        <v>343</v>
      </c>
      <c r="C52" s="132">
        <v>0</v>
      </c>
      <c r="D52" s="74">
        <v>0</v>
      </c>
      <c r="E52" s="132">
        <f t="shared" si="10"/>
        <v>0</v>
      </c>
      <c r="F52" s="74">
        <v>0</v>
      </c>
      <c r="G52" s="74">
        <v>0</v>
      </c>
      <c r="H52" s="132">
        <f t="shared" si="2"/>
        <v>0</v>
      </c>
    </row>
    <row r="53" spans="1:8" x14ac:dyDescent="0.3">
      <c r="A53" s="51"/>
      <c r="B53" s="52" t="s">
        <v>344</v>
      </c>
      <c r="C53" s="132">
        <v>1400000</v>
      </c>
      <c r="D53" s="74">
        <v>0</v>
      </c>
      <c r="E53" s="132">
        <f t="shared" si="10"/>
        <v>1400000</v>
      </c>
      <c r="F53" s="74">
        <v>210485</v>
      </c>
      <c r="G53" s="74">
        <v>210485</v>
      </c>
      <c r="H53" s="132">
        <f t="shared" si="2"/>
        <v>1189515</v>
      </c>
    </row>
    <row r="54" spans="1:8" x14ac:dyDescent="0.3">
      <c r="A54" s="51"/>
      <c r="B54" s="52" t="s">
        <v>345</v>
      </c>
      <c r="C54" s="132">
        <v>0</v>
      </c>
      <c r="D54" s="74">
        <v>0</v>
      </c>
      <c r="E54" s="132">
        <f t="shared" si="10"/>
        <v>0</v>
      </c>
      <c r="F54" s="74">
        <v>0</v>
      </c>
      <c r="G54" s="74"/>
      <c r="H54" s="132">
        <f t="shared" si="2"/>
        <v>0</v>
      </c>
    </row>
    <row r="55" spans="1:8" x14ac:dyDescent="0.3">
      <c r="A55" s="51"/>
      <c r="B55" s="52" t="s">
        <v>346</v>
      </c>
      <c r="C55" s="132">
        <v>0</v>
      </c>
      <c r="D55" s="74">
        <v>0</v>
      </c>
      <c r="E55" s="132">
        <f t="shared" si="10"/>
        <v>0</v>
      </c>
      <c r="F55" s="74">
        <v>0</v>
      </c>
      <c r="G55" s="74"/>
      <c r="H55" s="132">
        <f t="shared" si="2"/>
        <v>0</v>
      </c>
    </row>
    <row r="56" spans="1:8" x14ac:dyDescent="0.3">
      <c r="A56" s="51"/>
      <c r="B56" s="52" t="s">
        <v>347</v>
      </c>
      <c r="C56" s="132">
        <v>442716</v>
      </c>
      <c r="D56" s="74">
        <v>0</v>
      </c>
      <c r="E56" s="132">
        <f t="shared" si="10"/>
        <v>442716</v>
      </c>
      <c r="F56" s="74">
        <v>87580</v>
      </c>
      <c r="G56" s="74"/>
      <c r="H56" s="132">
        <f t="shared" si="2"/>
        <v>355136</v>
      </c>
    </row>
    <row r="57" spans="1:8" x14ac:dyDescent="0.3">
      <c r="A57" s="216" t="s">
        <v>348</v>
      </c>
      <c r="B57" s="220"/>
      <c r="C57" s="132">
        <f>SUM(C58:C60)</f>
        <v>9000000</v>
      </c>
      <c r="D57" s="132">
        <f t="shared" ref="D57:G57" si="11">SUM(D58:D60)</f>
        <v>0</v>
      </c>
      <c r="E57" s="132">
        <f t="shared" si="11"/>
        <v>9000000</v>
      </c>
      <c r="F57" s="132">
        <f t="shared" si="11"/>
        <v>430383</v>
      </c>
      <c r="G57" s="132">
        <f t="shared" si="11"/>
        <v>0</v>
      </c>
      <c r="H57" s="132">
        <f t="shared" si="2"/>
        <v>8569617</v>
      </c>
    </row>
    <row r="58" spans="1:8" x14ac:dyDescent="0.3">
      <c r="A58" s="51"/>
      <c r="B58" s="52" t="s">
        <v>349</v>
      </c>
      <c r="C58" s="132">
        <v>0</v>
      </c>
      <c r="D58" s="74">
        <v>0</v>
      </c>
      <c r="E58" s="74">
        <v>0</v>
      </c>
      <c r="F58" s="74">
        <v>0</v>
      </c>
      <c r="G58" s="74">
        <v>0</v>
      </c>
      <c r="H58" s="132">
        <f t="shared" si="2"/>
        <v>0</v>
      </c>
    </row>
    <row r="59" spans="1:8" x14ac:dyDescent="0.3">
      <c r="A59" s="51"/>
      <c r="B59" s="52" t="s">
        <v>350</v>
      </c>
      <c r="C59" s="132">
        <v>9000000</v>
      </c>
      <c r="D59" s="74">
        <v>0</v>
      </c>
      <c r="E59" s="74">
        <v>9000000</v>
      </c>
      <c r="F59" s="74">
        <v>430383</v>
      </c>
      <c r="G59" s="74">
        <v>0</v>
      </c>
      <c r="H59" s="132">
        <f t="shared" si="2"/>
        <v>8569617</v>
      </c>
    </row>
    <row r="60" spans="1:8" x14ac:dyDescent="0.3">
      <c r="A60" s="51"/>
      <c r="B60" s="52" t="s">
        <v>351</v>
      </c>
      <c r="C60" s="132">
        <v>0</v>
      </c>
      <c r="D60" s="74">
        <v>0</v>
      </c>
      <c r="E60" s="74">
        <v>0</v>
      </c>
      <c r="F60" s="74">
        <v>0</v>
      </c>
      <c r="G60" s="74">
        <v>0</v>
      </c>
      <c r="H60" s="132">
        <f t="shared" si="2"/>
        <v>0</v>
      </c>
    </row>
    <row r="61" spans="1:8" ht="22.5" customHeight="1" x14ac:dyDescent="0.3">
      <c r="A61" s="232" t="s">
        <v>352</v>
      </c>
      <c r="B61" s="233"/>
      <c r="C61" s="132">
        <f>SUM(C62:C69)</f>
        <v>0</v>
      </c>
      <c r="D61" s="132">
        <f t="shared" ref="D61:G61" si="12">SUM(D62:D69)</f>
        <v>0</v>
      </c>
      <c r="E61" s="132">
        <f t="shared" si="12"/>
        <v>0</v>
      </c>
      <c r="F61" s="132">
        <f t="shared" si="12"/>
        <v>0</v>
      </c>
      <c r="G61" s="132">
        <f t="shared" si="12"/>
        <v>0</v>
      </c>
      <c r="H61" s="132">
        <f t="shared" si="2"/>
        <v>0</v>
      </c>
    </row>
    <row r="62" spans="1:8" x14ac:dyDescent="0.3">
      <c r="A62" s="51"/>
      <c r="B62" s="52" t="s">
        <v>353</v>
      </c>
      <c r="C62" s="132">
        <v>0</v>
      </c>
      <c r="D62" s="74">
        <v>0</v>
      </c>
      <c r="E62" s="74">
        <v>0</v>
      </c>
      <c r="F62" s="74">
        <v>0</v>
      </c>
      <c r="G62" s="74">
        <v>0</v>
      </c>
      <c r="H62" s="132">
        <f t="shared" si="2"/>
        <v>0</v>
      </c>
    </row>
    <row r="63" spans="1:8" x14ac:dyDescent="0.3">
      <c r="A63" s="51"/>
      <c r="B63" s="52" t="s">
        <v>354</v>
      </c>
      <c r="C63" s="132">
        <v>0</v>
      </c>
      <c r="D63" s="74">
        <v>0</v>
      </c>
      <c r="E63" s="74">
        <v>0</v>
      </c>
      <c r="F63" s="74">
        <v>0</v>
      </c>
      <c r="G63" s="74">
        <v>0</v>
      </c>
      <c r="H63" s="132">
        <f t="shared" si="2"/>
        <v>0</v>
      </c>
    </row>
    <row r="64" spans="1:8" x14ac:dyDescent="0.3">
      <c r="A64" s="51"/>
      <c r="B64" s="52" t="s">
        <v>355</v>
      </c>
      <c r="C64" s="132">
        <v>0</v>
      </c>
      <c r="D64" s="74">
        <v>0</v>
      </c>
      <c r="E64" s="74">
        <v>0</v>
      </c>
      <c r="F64" s="74">
        <v>0</v>
      </c>
      <c r="G64" s="74">
        <v>0</v>
      </c>
      <c r="H64" s="132">
        <f t="shared" si="2"/>
        <v>0</v>
      </c>
    </row>
    <row r="65" spans="1:8" x14ac:dyDescent="0.3">
      <c r="A65" s="51"/>
      <c r="B65" s="52" t="s">
        <v>356</v>
      </c>
      <c r="C65" s="132">
        <v>0</v>
      </c>
      <c r="D65" s="74">
        <v>0</v>
      </c>
      <c r="E65" s="74">
        <v>0</v>
      </c>
      <c r="F65" s="74">
        <v>0</v>
      </c>
      <c r="G65" s="74">
        <v>0</v>
      </c>
      <c r="H65" s="132">
        <f t="shared" si="2"/>
        <v>0</v>
      </c>
    </row>
    <row r="66" spans="1:8" x14ac:dyDescent="0.3">
      <c r="A66" s="51"/>
      <c r="B66" s="52" t="s">
        <v>357</v>
      </c>
      <c r="C66" s="132">
        <v>0</v>
      </c>
      <c r="D66" s="74">
        <v>0</v>
      </c>
      <c r="E66" s="74">
        <v>0</v>
      </c>
      <c r="F66" s="74">
        <v>0</v>
      </c>
      <c r="G66" s="74">
        <v>0</v>
      </c>
      <c r="H66" s="132">
        <f t="shared" si="2"/>
        <v>0</v>
      </c>
    </row>
    <row r="67" spans="1:8" x14ac:dyDescent="0.3">
      <c r="A67" s="51"/>
      <c r="B67" s="52" t="s">
        <v>358</v>
      </c>
      <c r="C67" s="132">
        <v>0</v>
      </c>
      <c r="D67" s="74">
        <v>0</v>
      </c>
      <c r="E67" s="74">
        <v>0</v>
      </c>
      <c r="F67" s="74">
        <v>0</v>
      </c>
      <c r="G67" s="74">
        <v>0</v>
      </c>
      <c r="H67" s="132">
        <f t="shared" si="2"/>
        <v>0</v>
      </c>
    </row>
    <row r="68" spans="1:8" x14ac:dyDescent="0.3">
      <c r="A68" s="51"/>
      <c r="B68" s="52" t="s">
        <v>359</v>
      </c>
      <c r="C68" s="132">
        <v>0</v>
      </c>
      <c r="D68" s="74">
        <v>0</v>
      </c>
      <c r="E68" s="74">
        <v>0</v>
      </c>
      <c r="F68" s="74">
        <v>0</v>
      </c>
      <c r="G68" s="74">
        <v>0</v>
      </c>
      <c r="H68" s="132">
        <f t="shared" si="2"/>
        <v>0</v>
      </c>
    </row>
    <row r="69" spans="1:8" x14ac:dyDescent="0.3">
      <c r="A69" s="51"/>
      <c r="B69" s="59" t="s">
        <v>360</v>
      </c>
      <c r="C69" s="132">
        <v>0</v>
      </c>
      <c r="D69" s="74">
        <v>0</v>
      </c>
      <c r="E69" s="74">
        <v>0</v>
      </c>
      <c r="F69" s="74">
        <v>0</v>
      </c>
      <c r="G69" s="74">
        <v>0</v>
      </c>
      <c r="H69" s="132">
        <f t="shared" si="2"/>
        <v>0</v>
      </c>
    </row>
    <row r="70" spans="1:8" x14ac:dyDescent="0.3">
      <c r="A70" s="216" t="s">
        <v>361</v>
      </c>
      <c r="B70" s="220"/>
      <c r="C70" s="132">
        <f>SUM(C71:C73)</f>
        <v>0</v>
      </c>
      <c r="D70" s="132">
        <f t="shared" ref="D70:G70" si="13">SUM(D71:D73)</f>
        <v>0</v>
      </c>
      <c r="E70" s="132">
        <f t="shared" si="13"/>
        <v>0</v>
      </c>
      <c r="F70" s="132">
        <f t="shared" si="13"/>
        <v>0</v>
      </c>
      <c r="G70" s="132">
        <f t="shared" si="13"/>
        <v>0</v>
      </c>
      <c r="H70" s="132">
        <f t="shared" si="2"/>
        <v>0</v>
      </c>
    </row>
    <row r="71" spans="1:8" x14ac:dyDescent="0.3">
      <c r="A71" s="51"/>
      <c r="B71" s="52" t="s">
        <v>362</v>
      </c>
      <c r="C71" s="132">
        <v>0</v>
      </c>
      <c r="D71" s="74">
        <v>0</v>
      </c>
      <c r="E71" s="74">
        <v>0</v>
      </c>
      <c r="F71" s="74">
        <v>0</v>
      </c>
      <c r="G71" s="74">
        <v>0</v>
      </c>
      <c r="H71" s="132">
        <f t="shared" si="2"/>
        <v>0</v>
      </c>
    </row>
    <row r="72" spans="1:8" x14ac:dyDescent="0.3">
      <c r="A72" s="51"/>
      <c r="B72" s="52" t="s">
        <v>363</v>
      </c>
      <c r="C72" s="132">
        <v>0</v>
      </c>
      <c r="D72" s="74">
        <v>0</v>
      </c>
      <c r="E72" s="74">
        <v>0</v>
      </c>
      <c r="F72" s="74">
        <v>0</v>
      </c>
      <c r="G72" s="74">
        <v>0</v>
      </c>
      <c r="H72" s="132">
        <f t="shared" si="2"/>
        <v>0</v>
      </c>
    </row>
    <row r="73" spans="1:8" x14ac:dyDescent="0.3">
      <c r="A73" s="51"/>
      <c r="B73" s="52" t="s">
        <v>364</v>
      </c>
      <c r="C73" s="132">
        <v>0</v>
      </c>
      <c r="D73" s="74">
        <v>0</v>
      </c>
      <c r="E73" s="74">
        <v>0</v>
      </c>
      <c r="F73" s="74">
        <v>0</v>
      </c>
      <c r="G73" s="74">
        <v>0</v>
      </c>
      <c r="H73" s="132">
        <f t="shared" si="2"/>
        <v>0</v>
      </c>
    </row>
    <row r="74" spans="1:8" x14ac:dyDescent="0.3">
      <c r="A74" s="216" t="s">
        <v>365</v>
      </c>
      <c r="B74" s="220"/>
      <c r="C74" s="132">
        <f>SUM(C75:C81)</f>
        <v>0</v>
      </c>
      <c r="D74" s="132">
        <f t="shared" ref="D74:G74" si="14">SUM(D75:D81)</f>
        <v>0</v>
      </c>
      <c r="E74" s="132">
        <f t="shared" si="14"/>
        <v>0</v>
      </c>
      <c r="F74" s="132">
        <f t="shared" si="14"/>
        <v>0</v>
      </c>
      <c r="G74" s="132">
        <f t="shared" si="14"/>
        <v>0</v>
      </c>
      <c r="H74" s="132">
        <f t="shared" ref="H74:H137" si="15">+E74-F74</f>
        <v>0</v>
      </c>
    </row>
    <row r="75" spans="1:8" x14ac:dyDescent="0.3">
      <c r="A75" s="51"/>
      <c r="B75" s="52" t="s">
        <v>366</v>
      </c>
      <c r="C75" s="132">
        <v>0</v>
      </c>
      <c r="D75" s="74">
        <v>0</v>
      </c>
      <c r="E75" s="74">
        <v>0</v>
      </c>
      <c r="F75" s="74">
        <v>0</v>
      </c>
      <c r="G75" s="74">
        <v>0</v>
      </c>
      <c r="H75" s="132">
        <f t="shared" si="15"/>
        <v>0</v>
      </c>
    </row>
    <row r="76" spans="1:8" x14ac:dyDescent="0.3">
      <c r="A76" s="51"/>
      <c r="B76" s="52" t="s">
        <v>367</v>
      </c>
      <c r="C76" s="132">
        <v>0</v>
      </c>
      <c r="D76" s="74">
        <v>0</v>
      </c>
      <c r="E76" s="74">
        <v>0</v>
      </c>
      <c r="F76" s="74">
        <v>0</v>
      </c>
      <c r="G76" s="74">
        <v>0</v>
      </c>
      <c r="H76" s="132">
        <f t="shared" si="15"/>
        <v>0</v>
      </c>
    </row>
    <row r="77" spans="1:8" x14ac:dyDescent="0.3">
      <c r="A77" s="51"/>
      <c r="B77" s="52" t="s">
        <v>368</v>
      </c>
      <c r="C77" s="132">
        <v>0</v>
      </c>
      <c r="D77" s="74">
        <v>0</v>
      </c>
      <c r="E77" s="74">
        <v>0</v>
      </c>
      <c r="F77" s="74">
        <v>0</v>
      </c>
      <c r="G77" s="74">
        <v>0</v>
      </c>
      <c r="H77" s="132">
        <f t="shared" si="15"/>
        <v>0</v>
      </c>
    </row>
    <row r="78" spans="1:8" x14ac:dyDescent="0.3">
      <c r="A78" s="51"/>
      <c r="B78" s="52" t="s">
        <v>369</v>
      </c>
      <c r="C78" s="132">
        <v>0</v>
      </c>
      <c r="D78" s="74">
        <v>0</v>
      </c>
      <c r="E78" s="74">
        <v>0</v>
      </c>
      <c r="F78" s="74">
        <v>0</v>
      </c>
      <c r="G78" s="74">
        <v>0</v>
      </c>
      <c r="H78" s="132">
        <f>+E78-F78</f>
        <v>0</v>
      </c>
    </row>
    <row r="79" spans="1:8" x14ac:dyDescent="0.3">
      <c r="A79" s="51"/>
      <c r="B79" s="52" t="s">
        <v>370</v>
      </c>
      <c r="C79" s="132">
        <v>0</v>
      </c>
      <c r="D79" s="74">
        <v>0</v>
      </c>
      <c r="E79" s="74">
        <v>0</v>
      </c>
      <c r="F79" s="74">
        <v>0</v>
      </c>
      <c r="G79" s="74">
        <v>0</v>
      </c>
      <c r="H79" s="132">
        <f t="shared" si="15"/>
        <v>0</v>
      </c>
    </row>
    <row r="80" spans="1:8" x14ac:dyDescent="0.3">
      <c r="A80" s="51"/>
      <c r="B80" s="52" t="s">
        <v>371</v>
      </c>
      <c r="C80" s="132">
        <v>0</v>
      </c>
      <c r="D80" s="74">
        <v>0</v>
      </c>
      <c r="E80" s="74">
        <v>0</v>
      </c>
      <c r="F80" s="74">
        <v>0</v>
      </c>
      <c r="G80" s="74">
        <v>0</v>
      </c>
      <c r="H80" s="132">
        <f t="shared" si="15"/>
        <v>0</v>
      </c>
    </row>
    <row r="81" spans="1:8" x14ac:dyDescent="0.3">
      <c r="A81" s="51"/>
      <c r="B81" s="52" t="s">
        <v>372</v>
      </c>
      <c r="C81" s="132">
        <v>0</v>
      </c>
      <c r="D81" s="74">
        <v>0</v>
      </c>
      <c r="E81" s="74">
        <v>0</v>
      </c>
      <c r="F81" s="74">
        <v>0</v>
      </c>
      <c r="G81" s="74">
        <v>0</v>
      </c>
      <c r="H81" s="132">
        <f t="shared" si="15"/>
        <v>0</v>
      </c>
    </row>
    <row r="82" spans="1:8" x14ac:dyDescent="0.3">
      <c r="A82" s="221"/>
      <c r="B82" s="221"/>
      <c r="C82" s="131"/>
      <c r="D82" s="131"/>
      <c r="E82" s="131"/>
      <c r="F82" s="131"/>
      <c r="G82" s="131"/>
      <c r="H82" s="132"/>
    </row>
    <row r="83" spans="1:8" x14ac:dyDescent="0.3">
      <c r="A83" s="207" t="s">
        <v>373</v>
      </c>
      <c r="B83" s="225"/>
      <c r="C83" s="131">
        <f>+C84+C92+C102+C112+C122+C132+C136+C145+C149</f>
        <v>38780534</v>
      </c>
      <c r="D83" s="131">
        <f t="shared" ref="D83:G83" si="16">+D84+D92+D102+D112+D122+D132+D136+D145+D149</f>
        <v>295000</v>
      </c>
      <c r="E83" s="131">
        <f>+E84+E92+E102+E112+E122+E132+E136+E145+E149</f>
        <v>39075534</v>
      </c>
      <c r="F83" s="131">
        <f t="shared" si="16"/>
        <v>17955222</v>
      </c>
      <c r="G83" s="131">
        <f t="shared" si="16"/>
        <v>16980645.73</v>
      </c>
      <c r="H83" s="131">
        <f t="shared" si="15"/>
        <v>21120312</v>
      </c>
    </row>
    <row r="84" spans="1:8" x14ac:dyDescent="0.3">
      <c r="A84" s="216" t="s">
        <v>300</v>
      </c>
      <c r="B84" s="220"/>
      <c r="C84" s="132">
        <f t="shared" ref="C84:G84" si="17">SUM(C85:C91)</f>
        <v>26326235</v>
      </c>
      <c r="D84" s="132">
        <f t="shared" si="17"/>
        <v>0</v>
      </c>
      <c r="E84" s="132">
        <f>SUM(E85:E91)</f>
        <v>26326235</v>
      </c>
      <c r="F84" s="132">
        <f t="shared" si="17"/>
        <v>12038288.755320162</v>
      </c>
      <c r="G84" s="132">
        <f t="shared" si="17"/>
        <v>12038288.76</v>
      </c>
      <c r="H84" s="132">
        <f t="shared" si="15"/>
        <v>14287946.244679838</v>
      </c>
    </row>
    <row r="85" spans="1:8" x14ac:dyDescent="0.3">
      <c r="A85" s="51"/>
      <c r="B85" s="52" t="s">
        <v>301</v>
      </c>
      <c r="C85" s="132">
        <v>16041847</v>
      </c>
      <c r="D85" s="74">
        <v>-600000</v>
      </c>
      <c r="E85" s="74">
        <f>++C85+D85</f>
        <v>15441847</v>
      </c>
      <c r="F85" s="74">
        <v>6744938.9702602122</v>
      </c>
      <c r="G85" s="74">
        <v>6744938.9699999997</v>
      </c>
      <c r="H85" s="132">
        <f t="shared" si="15"/>
        <v>8696908.0297397878</v>
      </c>
    </row>
    <row r="86" spans="1:8" x14ac:dyDescent="0.3">
      <c r="A86" s="51"/>
      <c r="B86" s="52" t="s">
        <v>302</v>
      </c>
      <c r="C86" s="132">
        <v>0</v>
      </c>
      <c r="D86" s="74">
        <v>600000</v>
      </c>
      <c r="E86" s="74">
        <f t="shared" ref="E86:E91" si="18">++C86+D86</f>
        <v>600000</v>
      </c>
      <c r="F86" s="74">
        <v>553628.10645482363</v>
      </c>
      <c r="G86" s="74">
        <v>553628.11</v>
      </c>
      <c r="H86" s="132">
        <f t="shared" si="15"/>
        <v>46371.893545176368</v>
      </c>
    </row>
    <row r="87" spans="1:8" x14ac:dyDescent="0.3">
      <c r="A87" s="51"/>
      <c r="B87" s="52" t="s">
        <v>303</v>
      </c>
      <c r="C87" s="132">
        <v>3275942</v>
      </c>
      <c r="D87" s="74">
        <v>0</v>
      </c>
      <c r="E87" s="74">
        <f t="shared" si="18"/>
        <v>3275942</v>
      </c>
      <c r="F87" s="74">
        <v>1392778.6162101796</v>
      </c>
      <c r="G87" s="74">
        <v>1392778.62</v>
      </c>
      <c r="H87" s="132">
        <f t="shared" si="15"/>
        <v>1883163.3837898204</v>
      </c>
    </row>
    <row r="88" spans="1:8" x14ac:dyDescent="0.3">
      <c r="A88" s="51"/>
      <c r="B88" s="52" t="s">
        <v>304</v>
      </c>
      <c r="C88" s="132">
        <v>5838180</v>
      </c>
      <c r="D88" s="74">
        <v>-1100000</v>
      </c>
      <c r="E88" s="74">
        <f t="shared" si="18"/>
        <v>4738180</v>
      </c>
      <c r="F88" s="74">
        <v>1771770.8981473614</v>
      </c>
      <c r="G88" s="74">
        <v>1771770.9</v>
      </c>
      <c r="H88" s="132">
        <f t="shared" si="15"/>
        <v>2966409.1018526386</v>
      </c>
    </row>
    <row r="89" spans="1:8" x14ac:dyDescent="0.3">
      <c r="A89" s="51"/>
      <c r="B89" s="52" t="s">
        <v>305</v>
      </c>
      <c r="C89" s="132">
        <v>433919</v>
      </c>
      <c r="D89" s="74">
        <v>1100000</v>
      </c>
      <c r="E89" s="74">
        <f t="shared" si="18"/>
        <v>1533919</v>
      </c>
      <c r="F89" s="74">
        <v>1506355.2008946575</v>
      </c>
      <c r="G89" s="74">
        <v>1506355.2</v>
      </c>
      <c r="H89" s="132">
        <v>1506355.2</v>
      </c>
    </row>
    <row r="90" spans="1:8" x14ac:dyDescent="0.3">
      <c r="A90" s="51"/>
      <c r="B90" s="52" t="s">
        <v>306</v>
      </c>
      <c r="C90" s="132">
        <v>0</v>
      </c>
      <c r="D90" s="74">
        <v>0</v>
      </c>
      <c r="E90" s="74">
        <f t="shared" si="18"/>
        <v>0</v>
      </c>
      <c r="F90" s="74">
        <v>0</v>
      </c>
      <c r="G90" s="74">
        <v>0</v>
      </c>
      <c r="H90" s="132">
        <f t="shared" si="15"/>
        <v>0</v>
      </c>
    </row>
    <row r="91" spans="1:8" x14ac:dyDescent="0.3">
      <c r="A91" s="51"/>
      <c r="B91" s="52" t="s">
        <v>307</v>
      </c>
      <c r="C91" s="132">
        <v>736347</v>
      </c>
      <c r="D91" s="74">
        <v>0</v>
      </c>
      <c r="E91" s="74">
        <f t="shared" si="18"/>
        <v>736347</v>
      </c>
      <c r="F91" s="74">
        <v>68816.96335292772</v>
      </c>
      <c r="G91" s="74">
        <v>68816.960000000006</v>
      </c>
      <c r="H91" s="132">
        <f t="shared" si="15"/>
        <v>667530.03664707229</v>
      </c>
    </row>
    <row r="92" spans="1:8" x14ac:dyDescent="0.3">
      <c r="A92" s="216" t="s">
        <v>308</v>
      </c>
      <c r="B92" s="220"/>
      <c r="C92" s="132">
        <f t="shared" ref="C92:G92" si="19">SUM(C93:C101)</f>
        <v>4076699</v>
      </c>
      <c r="D92" s="132">
        <f t="shared" si="19"/>
        <v>143500</v>
      </c>
      <c r="E92" s="132">
        <f t="shared" si="19"/>
        <v>4220199</v>
      </c>
      <c r="F92" s="132">
        <f t="shared" si="19"/>
        <v>1373477.8684070259</v>
      </c>
      <c r="G92" s="132">
        <f t="shared" si="19"/>
        <v>1218471.58</v>
      </c>
      <c r="H92" s="132">
        <f t="shared" si="15"/>
        <v>2846721.1315929741</v>
      </c>
    </row>
    <row r="93" spans="1:8" ht="20.399999999999999" x14ac:dyDescent="0.3">
      <c r="A93" s="51"/>
      <c r="B93" s="59" t="s">
        <v>309</v>
      </c>
      <c r="C93" s="132">
        <v>1337565</v>
      </c>
      <c r="D93" s="74">
        <v>21250</v>
      </c>
      <c r="E93" s="74">
        <f>++C93+D93</f>
        <v>1358815</v>
      </c>
      <c r="F93" s="74">
        <v>670014.32073033403</v>
      </c>
      <c r="G93" s="74">
        <v>670015.31999999995</v>
      </c>
      <c r="H93" s="132">
        <f t="shared" si="15"/>
        <v>688800.67926966597</v>
      </c>
    </row>
    <row r="94" spans="1:8" x14ac:dyDescent="0.3">
      <c r="A94" s="51"/>
      <c r="B94" s="59" t="s">
        <v>310</v>
      </c>
      <c r="C94" s="132">
        <v>438245</v>
      </c>
      <c r="D94" s="74">
        <v>7500</v>
      </c>
      <c r="E94" s="74">
        <f t="shared" ref="E94:E101" si="20">++C94+D94</f>
        <v>445745</v>
      </c>
      <c r="F94" s="74">
        <v>249370.59723927124</v>
      </c>
      <c r="G94" s="74">
        <v>137242.57999999999</v>
      </c>
      <c r="H94" s="132">
        <f t="shared" si="15"/>
        <v>196374.40276072876</v>
      </c>
    </row>
    <row r="95" spans="1:8" x14ac:dyDescent="0.3">
      <c r="A95" s="51"/>
      <c r="B95" s="59" t="s">
        <v>311</v>
      </c>
      <c r="C95" s="132">
        <v>0</v>
      </c>
      <c r="D95" s="74">
        <v>37225</v>
      </c>
      <c r="E95" s="74">
        <f t="shared" si="20"/>
        <v>37225</v>
      </c>
      <c r="F95" s="74">
        <v>28495.889936769916</v>
      </c>
      <c r="G95" s="74">
        <v>28495.89</v>
      </c>
      <c r="H95" s="132">
        <f t="shared" si="15"/>
        <v>8729.1100632300841</v>
      </c>
    </row>
    <row r="96" spans="1:8" x14ac:dyDescent="0.3">
      <c r="A96" s="51"/>
      <c r="B96" s="59" t="s">
        <v>312</v>
      </c>
      <c r="C96" s="132">
        <v>230741</v>
      </c>
      <c r="D96" s="74">
        <v>3000</v>
      </c>
      <c r="E96" s="74">
        <f t="shared" si="20"/>
        <v>233741</v>
      </c>
      <c r="F96" s="74">
        <v>82870.201677854027</v>
      </c>
      <c r="G96" s="74">
        <v>46046.34</v>
      </c>
      <c r="H96" s="132">
        <f t="shared" si="15"/>
        <v>150870.79832214597</v>
      </c>
    </row>
    <row r="97" spans="1:8" x14ac:dyDescent="0.3">
      <c r="A97" s="51"/>
      <c r="B97" s="59" t="s">
        <v>313</v>
      </c>
      <c r="C97" s="132">
        <v>0</v>
      </c>
      <c r="D97" s="74">
        <v>84150</v>
      </c>
      <c r="E97" s="74">
        <f t="shared" si="20"/>
        <v>84150</v>
      </c>
      <c r="F97" s="74">
        <v>25049.709606796136</v>
      </c>
      <c r="G97" s="74">
        <v>25049.71</v>
      </c>
      <c r="H97" s="132">
        <f t="shared" si="15"/>
        <v>59100.290393203861</v>
      </c>
    </row>
    <row r="98" spans="1:8" x14ac:dyDescent="0.3">
      <c r="A98" s="51"/>
      <c r="B98" s="59" t="s">
        <v>314</v>
      </c>
      <c r="C98" s="132">
        <v>1454159</v>
      </c>
      <c r="D98" s="74">
        <v>-35000</v>
      </c>
      <c r="E98" s="74">
        <f t="shared" si="20"/>
        <v>1419159</v>
      </c>
      <c r="F98" s="74">
        <v>286489.06451864471</v>
      </c>
      <c r="G98" s="74">
        <v>286489.06</v>
      </c>
      <c r="H98" s="132">
        <f t="shared" si="15"/>
        <v>1132669.9354813553</v>
      </c>
    </row>
    <row r="99" spans="1:8" ht="20.399999999999999" x14ac:dyDescent="0.3">
      <c r="A99" s="51"/>
      <c r="B99" s="59" t="s">
        <v>315</v>
      </c>
      <c r="C99" s="132">
        <v>294745</v>
      </c>
      <c r="D99" s="74">
        <v>0</v>
      </c>
      <c r="E99" s="74">
        <f t="shared" si="20"/>
        <v>294745</v>
      </c>
      <c r="F99" s="74">
        <v>20336.230820470399</v>
      </c>
      <c r="G99" s="74">
        <v>14280.83</v>
      </c>
      <c r="H99" s="132">
        <f t="shared" si="15"/>
        <v>274408.76917952963</v>
      </c>
    </row>
    <row r="100" spans="1:8" x14ac:dyDescent="0.3">
      <c r="A100" s="51"/>
      <c r="B100" s="59" t="s">
        <v>316</v>
      </c>
      <c r="C100" s="132">
        <v>0</v>
      </c>
      <c r="D100" s="74">
        <v>0</v>
      </c>
      <c r="E100" s="74">
        <f t="shared" si="20"/>
        <v>0</v>
      </c>
      <c r="F100" s="74">
        <v>0</v>
      </c>
      <c r="G100" s="74">
        <v>0</v>
      </c>
      <c r="H100" s="132">
        <f t="shared" si="15"/>
        <v>0</v>
      </c>
    </row>
    <row r="101" spans="1:8" x14ac:dyDescent="0.3">
      <c r="A101" s="51"/>
      <c r="B101" s="59" t="s">
        <v>317</v>
      </c>
      <c r="C101" s="132">
        <v>321244</v>
      </c>
      <c r="D101" s="74">
        <v>25375</v>
      </c>
      <c r="E101" s="74">
        <f t="shared" si="20"/>
        <v>346619</v>
      </c>
      <c r="F101" s="74">
        <v>10851.853876885241</v>
      </c>
      <c r="G101" s="74">
        <v>10851.85</v>
      </c>
      <c r="H101" s="132">
        <f t="shared" si="15"/>
        <v>335767.14612311474</v>
      </c>
    </row>
    <row r="102" spans="1:8" x14ac:dyDescent="0.3">
      <c r="A102" s="216" t="s">
        <v>318</v>
      </c>
      <c r="B102" s="220"/>
      <c r="C102" s="132">
        <f>SUM(C103:C111)</f>
        <v>8377600</v>
      </c>
      <c r="D102" s="132">
        <f>SUM(D103:D111)</f>
        <v>31500</v>
      </c>
      <c r="E102" s="132">
        <f>SUM(E103:E111)</f>
        <v>8409100</v>
      </c>
      <c r="F102" s="132">
        <f>SUM(F103:F111)</f>
        <v>4423455.3762728116</v>
      </c>
      <c r="G102" s="132">
        <f t="shared" ref="G102" si="21">SUM(G103:G111)</f>
        <v>3624138.41</v>
      </c>
      <c r="H102" s="132">
        <f t="shared" si="15"/>
        <v>3985644.6237271884</v>
      </c>
    </row>
    <row r="103" spans="1:8" x14ac:dyDescent="0.3">
      <c r="A103" s="51"/>
      <c r="B103" s="52" t="s">
        <v>319</v>
      </c>
      <c r="C103" s="132">
        <v>2700938</v>
      </c>
      <c r="D103" s="74">
        <v>0</v>
      </c>
      <c r="E103" s="74">
        <f>++C103+D103</f>
        <v>2700938</v>
      </c>
      <c r="F103" s="74">
        <v>1689071.2238565886</v>
      </c>
      <c r="G103" s="74">
        <v>1445025.65</v>
      </c>
      <c r="H103" s="132">
        <f t="shared" si="15"/>
        <v>1011866.7761434114</v>
      </c>
    </row>
    <row r="104" spans="1:8" x14ac:dyDescent="0.3">
      <c r="A104" s="51"/>
      <c r="B104" s="52" t="s">
        <v>320</v>
      </c>
      <c r="C104" s="132">
        <v>34348</v>
      </c>
      <c r="D104" s="74">
        <v>10000</v>
      </c>
      <c r="E104" s="74">
        <f t="shared" ref="E104:E111" si="22">++C104+D104</f>
        <v>44348</v>
      </c>
      <c r="F104" s="74">
        <v>44137.578146435262</v>
      </c>
      <c r="G104" s="74">
        <v>0</v>
      </c>
      <c r="H104" s="132">
        <f t="shared" si="15"/>
        <v>210.42185356473783</v>
      </c>
    </row>
    <row r="105" spans="1:8" x14ac:dyDescent="0.3">
      <c r="A105" s="51"/>
      <c r="B105" s="59" t="s">
        <v>321</v>
      </c>
      <c r="C105" s="132">
        <v>552922</v>
      </c>
      <c r="D105" s="74">
        <v>124625</v>
      </c>
      <c r="E105" s="74">
        <f t="shared" si="22"/>
        <v>677547</v>
      </c>
      <c r="F105" s="74">
        <v>694162.52585199219</v>
      </c>
      <c r="G105" s="74">
        <v>481647.46</v>
      </c>
      <c r="H105" s="132">
        <f t="shared" si="15"/>
        <v>-16615.525851992192</v>
      </c>
    </row>
    <row r="106" spans="1:8" x14ac:dyDescent="0.3">
      <c r="A106" s="51"/>
      <c r="B106" s="59" t="s">
        <v>322</v>
      </c>
      <c r="C106" s="132">
        <v>837760</v>
      </c>
      <c r="D106" s="74">
        <v>-110000</v>
      </c>
      <c r="E106" s="74">
        <f t="shared" si="22"/>
        <v>727760</v>
      </c>
      <c r="F106" s="74">
        <v>10596.113699960746</v>
      </c>
      <c r="G106" s="74">
        <v>0</v>
      </c>
      <c r="H106" s="132">
        <f t="shared" si="15"/>
        <v>717163.88630003924</v>
      </c>
    </row>
    <row r="107" spans="1:8" ht="20.399999999999999" x14ac:dyDescent="0.3">
      <c r="A107" s="51"/>
      <c r="B107" s="59" t="s">
        <v>323</v>
      </c>
      <c r="C107" s="132">
        <v>2257763</v>
      </c>
      <c r="D107" s="74">
        <v>-60625</v>
      </c>
      <c r="E107" s="74">
        <f t="shared" si="22"/>
        <v>2197138</v>
      </c>
      <c r="F107" s="74">
        <v>1072248.7219712487</v>
      </c>
      <c r="G107" s="74">
        <v>1072248.72</v>
      </c>
      <c r="H107" s="132">
        <f t="shared" si="15"/>
        <v>1124889.2780287513</v>
      </c>
    </row>
    <row r="108" spans="1:8" x14ac:dyDescent="0.3">
      <c r="A108" s="51"/>
      <c r="B108" s="59" t="s">
        <v>324</v>
      </c>
      <c r="C108" s="132">
        <v>1323661</v>
      </c>
      <c r="D108" s="74">
        <v>-300000</v>
      </c>
      <c r="E108" s="74">
        <f t="shared" si="22"/>
        <v>1023661</v>
      </c>
      <c r="F108" s="74">
        <v>58932.73786440985</v>
      </c>
      <c r="G108" s="1">
        <v>57832.73</v>
      </c>
      <c r="H108" s="132">
        <f t="shared" si="15"/>
        <v>964728.26213559019</v>
      </c>
    </row>
    <row r="109" spans="1:8" x14ac:dyDescent="0.3">
      <c r="A109" s="51"/>
      <c r="B109" s="59" t="s">
        <v>325</v>
      </c>
      <c r="C109" s="132">
        <v>670208</v>
      </c>
      <c r="D109" s="74">
        <v>0</v>
      </c>
      <c r="E109" s="74">
        <f t="shared" si="22"/>
        <v>670208</v>
      </c>
      <c r="F109" s="74">
        <v>502706.0834874296</v>
      </c>
      <c r="G109" s="74">
        <v>279919.76</v>
      </c>
      <c r="H109" s="132">
        <f t="shared" si="15"/>
        <v>167501.9165125704</v>
      </c>
    </row>
    <row r="110" spans="1:8" x14ac:dyDescent="0.3">
      <c r="A110" s="51"/>
      <c r="B110" s="59" t="s">
        <v>326</v>
      </c>
      <c r="C110" s="132">
        <v>0</v>
      </c>
      <c r="D110" s="74">
        <v>317500</v>
      </c>
      <c r="E110" s="74">
        <f t="shared" si="22"/>
        <v>317500</v>
      </c>
      <c r="F110" s="74">
        <v>310527.5212681992</v>
      </c>
      <c r="G110" s="74">
        <v>268426.09000000003</v>
      </c>
      <c r="H110" s="132">
        <f t="shared" si="15"/>
        <v>6972.4787318008021</v>
      </c>
    </row>
    <row r="111" spans="1:8" x14ac:dyDescent="0.3">
      <c r="A111" s="51"/>
      <c r="B111" s="59" t="s">
        <v>327</v>
      </c>
      <c r="C111" s="132">
        <v>0</v>
      </c>
      <c r="D111" s="74">
        <v>50000</v>
      </c>
      <c r="E111" s="74">
        <f t="shared" si="22"/>
        <v>50000</v>
      </c>
      <c r="F111" s="74">
        <v>41072.870126547496</v>
      </c>
      <c r="G111" s="74">
        <v>19038</v>
      </c>
      <c r="H111" s="132">
        <f t="shared" si="15"/>
        <v>8927.1298734525044</v>
      </c>
    </row>
    <row r="112" spans="1:8" ht="24.75" customHeight="1" x14ac:dyDescent="0.3">
      <c r="A112" s="232" t="s">
        <v>328</v>
      </c>
      <c r="B112" s="233"/>
      <c r="C112" s="132">
        <f t="shared" ref="C112:G112" si="23">SUM(C113:C121)</f>
        <v>0</v>
      </c>
      <c r="D112" s="132">
        <f t="shared" si="23"/>
        <v>0</v>
      </c>
      <c r="E112" s="132">
        <f t="shared" si="23"/>
        <v>0</v>
      </c>
      <c r="F112" s="132">
        <f t="shared" si="23"/>
        <v>0</v>
      </c>
      <c r="G112" s="132">
        <f t="shared" si="23"/>
        <v>0</v>
      </c>
      <c r="H112" s="132">
        <f t="shared" si="15"/>
        <v>0</v>
      </c>
    </row>
    <row r="113" spans="1:8" x14ac:dyDescent="0.3">
      <c r="A113" s="51"/>
      <c r="B113" s="52" t="s">
        <v>329</v>
      </c>
      <c r="C113" s="132">
        <v>0</v>
      </c>
      <c r="D113" s="74">
        <v>0</v>
      </c>
      <c r="E113" s="74">
        <v>0</v>
      </c>
      <c r="F113" s="74">
        <v>0</v>
      </c>
      <c r="G113" s="74">
        <v>0</v>
      </c>
      <c r="H113" s="132">
        <f t="shared" si="15"/>
        <v>0</v>
      </c>
    </row>
    <row r="114" spans="1:8" x14ac:dyDescent="0.3">
      <c r="A114" s="51"/>
      <c r="B114" s="52" t="s">
        <v>330</v>
      </c>
      <c r="C114" s="132">
        <v>0</v>
      </c>
      <c r="D114" s="74">
        <v>0</v>
      </c>
      <c r="E114" s="74">
        <v>0</v>
      </c>
      <c r="F114" s="74">
        <v>0</v>
      </c>
      <c r="G114" s="74">
        <v>0</v>
      </c>
      <c r="H114" s="132">
        <f t="shared" si="15"/>
        <v>0</v>
      </c>
    </row>
    <row r="115" spans="1:8" x14ac:dyDescent="0.3">
      <c r="A115" s="51"/>
      <c r="B115" s="52" t="s">
        <v>331</v>
      </c>
      <c r="C115" s="132">
        <v>0</v>
      </c>
      <c r="D115" s="74">
        <v>0</v>
      </c>
      <c r="E115" s="74">
        <v>0</v>
      </c>
      <c r="F115" s="74">
        <v>0</v>
      </c>
      <c r="G115" s="74">
        <v>0</v>
      </c>
      <c r="H115" s="132">
        <f t="shared" si="15"/>
        <v>0</v>
      </c>
    </row>
    <row r="116" spans="1:8" x14ac:dyDescent="0.3">
      <c r="A116" s="51"/>
      <c r="B116" s="52" t="s">
        <v>332</v>
      </c>
      <c r="C116" s="132">
        <v>0</v>
      </c>
      <c r="D116" s="74">
        <v>0</v>
      </c>
      <c r="E116" s="74">
        <f>C116+D116</f>
        <v>0</v>
      </c>
      <c r="F116" s="74">
        <v>0</v>
      </c>
      <c r="G116" s="74">
        <v>0</v>
      </c>
      <c r="H116" s="132">
        <f t="shared" si="15"/>
        <v>0</v>
      </c>
    </row>
    <row r="117" spans="1:8" x14ac:dyDescent="0.3">
      <c r="A117" s="51"/>
      <c r="B117" s="52" t="s">
        <v>333</v>
      </c>
      <c r="C117" s="132">
        <v>0</v>
      </c>
      <c r="D117" s="74">
        <v>0</v>
      </c>
      <c r="E117" s="74">
        <v>0</v>
      </c>
      <c r="F117" s="74">
        <v>0</v>
      </c>
      <c r="G117" s="74">
        <v>0</v>
      </c>
      <c r="H117" s="132">
        <f t="shared" si="15"/>
        <v>0</v>
      </c>
    </row>
    <row r="118" spans="1:8" x14ac:dyDescent="0.3">
      <c r="A118" s="51"/>
      <c r="B118" s="52" t="s">
        <v>334</v>
      </c>
      <c r="C118" s="132">
        <v>0</v>
      </c>
      <c r="D118" s="74">
        <v>0</v>
      </c>
      <c r="E118" s="74">
        <v>0</v>
      </c>
      <c r="F118" s="74">
        <v>0</v>
      </c>
      <c r="G118" s="74">
        <v>0</v>
      </c>
      <c r="H118" s="132">
        <f t="shared" si="15"/>
        <v>0</v>
      </c>
    </row>
    <row r="119" spans="1:8" x14ac:dyDescent="0.3">
      <c r="A119" s="51"/>
      <c r="B119" s="52" t="s">
        <v>335</v>
      </c>
      <c r="C119" s="132">
        <v>0</v>
      </c>
      <c r="D119" s="74">
        <v>0</v>
      </c>
      <c r="E119" s="74">
        <v>0</v>
      </c>
      <c r="F119" s="74">
        <v>0</v>
      </c>
      <c r="G119" s="74">
        <v>0</v>
      </c>
      <c r="H119" s="132">
        <f t="shared" si="15"/>
        <v>0</v>
      </c>
    </row>
    <row r="120" spans="1:8" x14ac:dyDescent="0.3">
      <c r="A120" s="51"/>
      <c r="B120" s="52" t="s">
        <v>336</v>
      </c>
      <c r="C120" s="132">
        <v>0</v>
      </c>
      <c r="D120" s="74">
        <v>0</v>
      </c>
      <c r="E120" s="74">
        <v>0</v>
      </c>
      <c r="F120" s="74">
        <v>0</v>
      </c>
      <c r="G120" s="74">
        <v>0</v>
      </c>
      <c r="H120" s="132">
        <f t="shared" si="15"/>
        <v>0</v>
      </c>
    </row>
    <row r="121" spans="1:8" x14ac:dyDescent="0.3">
      <c r="A121" s="51"/>
      <c r="B121" s="52" t="s">
        <v>337</v>
      </c>
      <c r="C121" s="132">
        <v>0</v>
      </c>
      <c r="D121" s="74">
        <v>0</v>
      </c>
      <c r="E121" s="74">
        <v>0</v>
      </c>
      <c r="F121" s="74">
        <v>0</v>
      </c>
      <c r="G121" s="74">
        <v>0</v>
      </c>
      <c r="H121" s="132">
        <f t="shared" si="15"/>
        <v>0</v>
      </c>
    </row>
    <row r="122" spans="1:8" ht="26.25" customHeight="1" x14ac:dyDescent="0.3">
      <c r="A122" s="232" t="s">
        <v>338</v>
      </c>
      <c r="B122" s="233"/>
      <c r="C122" s="132">
        <f>SUM(C123:C131)</f>
        <v>0</v>
      </c>
      <c r="D122" s="132">
        <f t="shared" ref="D122:G122" si="24">SUM(D123:D131)</f>
        <v>120000</v>
      </c>
      <c r="E122" s="132">
        <f t="shared" si="24"/>
        <v>120000</v>
      </c>
      <c r="F122" s="132">
        <f t="shared" si="24"/>
        <v>120000</v>
      </c>
      <c r="G122" s="132">
        <f t="shared" si="24"/>
        <v>99746.98</v>
      </c>
      <c r="H122" s="132">
        <f t="shared" si="15"/>
        <v>0</v>
      </c>
    </row>
    <row r="123" spans="1:8" x14ac:dyDescent="0.3">
      <c r="A123" s="51"/>
      <c r="B123" s="52" t="s">
        <v>339</v>
      </c>
      <c r="C123" s="132">
        <v>0</v>
      </c>
      <c r="D123" s="74">
        <v>120000</v>
      </c>
      <c r="E123" s="74">
        <v>120000</v>
      </c>
      <c r="F123" s="74">
        <v>120000</v>
      </c>
      <c r="G123" s="74">
        <v>99746.98</v>
      </c>
      <c r="H123" s="132">
        <f t="shared" si="15"/>
        <v>0</v>
      </c>
    </row>
    <row r="124" spans="1:8" x14ac:dyDescent="0.3">
      <c r="A124" s="51"/>
      <c r="B124" s="52" t="s">
        <v>340</v>
      </c>
      <c r="C124" s="132">
        <v>0</v>
      </c>
      <c r="D124" s="74">
        <v>0</v>
      </c>
      <c r="E124" s="74">
        <v>0</v>
      </c>
      <c r="F124" s="74">
        <v>0</v>
      </c>
      <c r="G124" s="74">
        <v>0</v>
      </c>
      <c r="H124" s="132">
        <f t="shared" si="15"/>
        <v>0</v>
      </c>
    </row>
    <row r="125" spans="1:8" x14ac:dyDescent="0.3">
      <c r="A125" s="51"/>
      <c r="B125" s="52" t="s">
        <v>341</v>
      </c>
      <c r="C125" s="132">
        <v>0</v>
      </c>
      <c r="D125" s="74">
        <v>0</v>
      </c>
      <c r="E125" s="74">
        <f t="shared" ref="E124:E131" si="25">++C125+D125</f>
        <v>0</v>
      </c>
      <c r="F125" s="74">
        <v>0</v>
      </c>
      <c r="G125" s="74">
        <v>0</v>
      </c>
      <c r="H125" s="132">
        <f t="shared" si="15"/>
        <v>0</v>
      </c>
    </row>
    <row r="126" spans="1:8" x14ac:dyDescent="0.3">
      <c r="A126" s="51"/>
      <c r="B126" s="52" t="s">
        <v>342</v>
      </c>
      <c r="C126" s="132">
        <v>0</v>
      </c>
      <c r="D126" s="74">
        <v>0</v>
      </c>
      <c r="E126" s="74">
        <f t="shared" si="25"/>
        <v>0</v>
      </c>
      <c r="F126" s="74">
        <v>0</v>
      </c>
      <c r="G126" s="74">
        <v>0</v>
      </c>
      <c r="H126" s="132">
        <f t="shared" si="15"/>
        <v>0</v>
      </c>
    </row>
    <row r="127" spans="1:8" x14ac:dyDescent="0.3">
      <c r="A127" s="51"/>
      <c r="B127" s="52" t="s">
        <v>343</v>
      </c>
      <c r="C127" s="132">
        <v>0</v>
      </c>
      <c r="D127" s="74">
        <v>0</v>
      </c>
      <c r="E127" s="74">
        <f t="shared" si="25"/>
        <v>0</v>
      </c>
      <c r="F127" s="74">
        <v>0</v>
      </c>
      <c r="G127" s="74">
        <v>0</v>
      </c>
      <c r="H127" s="132">
        <f t="shared" si="15"/>
        <v>0</v>
      </c>
    </row>
    <row r="128" spans="1:8" x14ac:dyDescent="0.3">
      <c r="A128" s="51"/>
      <c r="B128" s="52" t="s">
        <v>344</v>
      </c>
      <c r="C128" s="132">
        <v>0</v>
      </c>
      <c r="D128" s="74">
        <v>0</v>
      </c>
      <c r="E128" s="74">
        <f t="shared" si="25"/>
        <v>0</v>
      </c>
      <c r="F128" s="74">
        <v>0</v>
      </c>
      <c r="G128" s="74">
        <v>0</v>
      </c>
      <c r="H128" s="132">
        <f t="shared" si="15"/>
        <v>0</v>
      </c>
    </row>
    <row r="129" spans="1:8" x14ac:dyDescent="0.3">
      <c r="A129" s="51"/>
      <c r="B129" s="52" t="s">
        <v>345</v>
      </c>
      <c r="C129" s="132">
        <v>0</v>
      </c>
      <c r="D129" s="74">
        <v>0</v>
      </c>
      <c r="E129" s="74">
        <f t="shared" si="25"/>
        <v>0</v>
      </c>
      <c r="F129" s="74">
        <v>0</v>
      </c>
      <c r="G129" s="74">
        <v>0</v>
      </c>
      <c r="H129" s="132">
        <f t="shared" si="15"/>
        <v>0</v>
      </c>
    </row>
    <row r="130" spans="1:8" x14ac:dyDescent="0.3">
      <c r="A130" s="51"/>
      <c r="B130" s="52" t="s">
        <v>346</v>
      </c>
      <c r="C130" s="132">
        <v>0</v>
      </c>
      <c r="D130" s="74">
        <v>0</v>
      </c>
      <c r="E130" s="74">
        <f t="shared" si="25"/>
        <v>0</v>
      </c>
      <c r="F130" s="74">
        <v>0</v>
      </c>
      <c r="G130" s="74">
        <v>0</v>
      </c>
      <c r="H130" s="132">
        <f t="shared" si="15"/>
        <v>0</v>
      </c>
    </row>
    <row r="131" spans="1:8" x14ac:dyDescent="0.3">
      <c r="A131" s="51"/>
      <c r="B131" s="52" t="s">
        <v>347</v>
      </c>
      <c r="C131" s="132">
        <v>0</v>
      </c>
      <c r="D131" s="74">
        <v>0</v>
      </c>
      <c r="E131" s="74">
        <f t="shared" si="25"/>
        <v>0</v>
      </c>
      <c r="F131" s="74">
        <v>0</v>
      </c>
      <c r="G131" s="74">
        <v>0</v>
      </c>
      <c r="H131" s="132">
        <f t="shared" si="15"/>
        <v>0</v>
      </c>
    </row>
    <row r="132" spans="1:8" x14ac:dyDescent="0.3">
      <c r="A132" s="216" t="s">
        <v>348</v>
      </c>
      <c r="B132" s="220"/>
      <c r="C132" s="132">
        <f>SUM(C133:C135)</f>
        <v>0</v>
      </c>
      <c r="D132" s="132">
        <f t="shared" ref="D132:G132" si="26">SUM(D133:D135)</f>
        <v>0</v>
      </c>
      <c r="E132" s="132">
        <f t="shared" si="26"/>
        <v>0</v>
      </c>
      <c r="F132" s="132">
        <f t="shared" si="26"/>
        <v>0</v>
      </c>
      <c r="G132" s="132">
        <f t="shared" si="26"/>
        <v>0</v>
      </c>
      <c r="H132" s="132">
        <f t="shared" si="15"/>
        <v>0</v>
      </c>
    </row>
    <row r="133" spans="1:8" x14ac:dyDescent="0.3">
      <c r="A133" s="51"/>
      <c r="B133" s="52" t="s">
        <v>349</v>
      </c>
      <c r="C133" s="132">
        <v>0</v>
      </c>
      <c r="D133" s="74">
        <v>0</v>
      </c>
      <c r="E133" s="74">
        <v>0</v>
      </c>
      <c r="F133" s="74">
        <v>0</v>
      </c>
      <c r="G133" s="74">
        <v>0</v>
      </c>
      <c r="H133" s="132">
        <f t="shared" si="15"/>
        <v>0</v>
      </c>
    </row>
    <row r="134" spans="1:8" x14ac:dyDescent="0.3">
      <c r="A134" s="51"/>
      <c r="B134" s="52" t="s">
        <v>350</v>
      </c>
      <c r="C134" s="132">
        <v>0</v>
      </c>
      <c r="D134" s="74">
        <v>0</v>
      </c>
      <c r="E134" s="74">
        <v>0</v>
      </c>
      <c r="F134" s="74">
        <v>0</v>
      </c>
      <c r="G134" s="74">
        <v>0</v>
      </c>
      <c r="H134" s="132">
        <f t="shared" si="15"/>
        <v>0</v>
      </c>
    </row>
    <row r="135" spans="1:8" x14ac:dyDescent="0.3">
      <c r="A135" s="51"/>
      <c r="B135" s="52" t="s">
        <v>351</v>
      </c>
      <c r="C135" s="132">
        <v>0</v>
      </c>
      <c r="D135" s="74">
        <v>0</v>
      </c>
      <c r="E135" s="74">
        <v>0</v>
      </c>
      <c r="F135" s="74">
        <v>0</v>
      </c>
      <c r="G135" s="74">
        <v>0</v>
      </c>
      <c r="H135" s="132">
        <f t="shared" si="15"/>
        <v>0</v>
      </c>
    </row>
    <row r="136" spans="1:8" ht="23.25" customHeight="1" x14ac:dyDescent="0.3">
      <c r="A136" s="232" t="s">
        <v>352</v>
      </c>
      <c r="B136" s="233"/>
      <c r="C136" s="132">
        <f>SUM(C137:C144)</f>
        <v>0</v>
      </c>
      <c r="D136" s="132">
        <f t="shared" ref="D136:G136" si="27">SUM(D137:D144)</f>
        <v>0</v>
      </c>
      <c r="E136" s="132">
        <f t="shared" si="27"/>
        <v>0</v>
      </c>
      <c r="F136" s="132">
        <f t="shared" si="27"/>
        <v>0</v>
      </c>
      <c r="G136" s="132">
        <f t="shared" si="27"/>
        <v>0</v>
      </c>
      <c r="H136" s="132">
        <f t="shared" si="15"/>
        <v>0</v>
      </c>
    </row>
    <row r="137" spans="1:8" x14ac:dyDescent="0.3">
      <c r="A137" s="51"/>
      <c r="B137" s="52" t="s">
        <v>353</v>
      </c>
      <c r="C137" s="132">
        <v>0</v>
      </c>
      <c r="D137" s="74">
        <v>0</v>
      </c>
      <c r="E137" s="74">
        <v>0</v>
      </c>
      <c r="F137" s="74">
        <v>0</v>
      </c>
      <c r="G137" s="74">
        <v>0</v>
      </c>
      <c r="H137" s="132">
        <f t="shared" si="15"/>
        <v>0</v>
      </c>
    </row>
    <row r="138" spans="1:8" x14ac:dyDescent="0.3">
      <c r="A138" s="51"/>
      <c r="B138" s="52" t="s">
        <v>354</v>
      </c>
      <c r="C138" s="132">
        <v>0</v>
      </c>
      <c r="D138" s="74">
        <v>0</v>
      </c>
      <c r="E138" s="74">
        <v>0</v>
      </c>
      <c r="F138" s="74">
        <v>0</v>
      </c>
      <c r="G138" s="74">
        <v>0</v>
      </c>
      <c r="H138" s="132">
        <f t="shared" ref="H138:H158" si="28">+E138-F138</f>
        <v>0</v>
      </c>
    </row>
    <row r="139" spans="1:8" x14ac:dyDescent="0.3">
      <c r="A139" s="51"/>
      <c r="B139" s="52" t="s">
        <v>355</v>
      </c>
      <c r="C139" s="132">
        <v>0</v>
      </c>
      <c r="D139" s="74">
        <v>0</v>
      </c>
      <c r="E139" s="74">
        <v>0</v>
      </c>
      <c r="F139" s="74">
        <v>0</v>
      </c>
      <c r="G139" s="74">
        <v>0</v>
      </c>
      <c r="H139" s="132">
        <f t="shared" si="28"/>
        <v>0</v>
      </c>
    </row>
    <row r="140" spans="1:8" x14ac:dyDescent="0.3">
      <c r="A140" s="51"/>
      <c r="B140" s="52" t="s">
        <v>356</v>
      </c>
      <c r="C140" s="132">
        <v>0</v>
      </c>
      <c r="D140" s="74">
        <v>0</v>
      </c>
      <c r="E140" s="74">
        <v>0</v>
      </c>
      <c r="F140" s="74">
        <v>0</v>
      </c>
      <c r="G140" s="74">
        <v>0</v>
      </c>
      <c r="H140" s="132">
        <f t="shared" si="28"/>
        <v>0</v>
      </c>
    </row>
    <row r="141" spans="1:8" x14ac:dyDescent="0.3">
      <c r="A141" s="51"/>
      <c r="B141" s="52" t="s">
        <v>357</v>
      </c>
      <c r="C141" s="132">
        <v>0</v>
      </c>
      <c r="D141" s="74">
        <v>0</v>
      </c>
      <c r="E141" s="74">
        <v>0</v>
      </c>
      <c r="F141" s="74">
        <v>0</v>
      </c>
      <c r="G141" s="74">
        <v>0</v>
      </c>
      <c r="H141" s="132">
        <f t="shared" si="28"/>
        <v>0</v>
      </c>
    </row>
    <row r="142" spans="1:8" x14ac:dyDescent="0.3">
      <c r="A142" s="51"/>
      <c r="B142" s="52" t="s">
        <v>358</v>
      </c>
      <c r="C142" s="132">
        <v>0</v>
      </c>
      <c r="D142" s="74">
        <v>0</v>
      </c>
      <c r="E142" s="74">
        <v>0</v>
      </c>
      <c r="F142" s="74">
        <v>0</v>
      </c>
      <c r="G142" s="74">
        <v>0</v>
      </c>
      <c r="H142" s="132">
        <f t="shared" si="28"/>
        <v>0</v>
      </c>
    </row>
    <row r="143" spans="1:8" x14ac:dyDescent="0.3">
      <c r="A143" s="51"/>
      <c r="B143" s="52" t="s">
        <v>359</v>
      </c>
      <c r="C143" s="132">
        <v>0</v>
      </c>
      <c r="D143" s="74">
        <v>0</v>
      </c>
      <c r="E143" s="74">
        <v>0</v>
      </c>
      <c r="F143" s="74">
        <v>0</v>
      </c>
      <c r="G143" s="74">
        <v>0</v>
      </c>
      <c r="H143" s="132">
        <f t="shared" si="28"/>
        <v>0</v>
      </c>
    </row>
    <row r="144" spans="1:8" x14ac:dyDescent="0.3">
      <c r="A144" s="51"/>
      <c r="B144" s="59" t="s">
        <v>360</v>
      </c>
      <c r="C144" s="132">
        <v>0</v>
      </c>
      <c r="D144" s="74">
        <v>0</v>
      </c>
      <c r="E144" s="74">
        <v>0</v>
      </c>
      <c r="F144" s="74">
        <v>0</v>
      </c>
      <c r="G144" s="74">
        <v>0</v>
      </c>
      <c r="H144" s="132">
        <f t="shared" si="28"/>
        <v>0</v>
      </c>
    </row>
    <row r="145" spans="1:8" x14ac:dyDescent="0.3">
      <c r="A145" s="216" t="s">
        <v>361</v>
      </c>
      <c r="B145" s="220"/>
      <c r="C145" s="132">
        <f>SUM(C146:C148)</f>
        <v>0</v>
      </c>
      <c r="D145" s="132">
        <f t="shared" ref="D145:G145" si="29">SUM(D146:D148)</f>
        <v>0</v>
      </c>
      <c r="E145" s="132">
        <f t="shared" si="29"/>
        <v>0</v>
      </c>
      <c r="F145" s="132">
        <f t="shared" si="29"/>
        <v>0</v>
      </c>
      <c r="G145" s="132">
        <f t="shared" si="29"/>
        <v>0</v>
      </c>
      <c r="H145" s="132">
        <f t="shared" si="28"/>
        <v>0</v>
      </c>
    </row>
    <row r="146" spans="1:8" x14ac:dyDescent="0.3">
      <c r="A146" s="51"/>
      <c r="B146" s="52" t="s">
        <v>362</v>
      </c>
      <c r="C146" s="132">
        <v>0</v>
      </c>
      <c r="D146" s="74">
        <v>0</v>
      </c>
      <c r="E146" s="74">
        <v>0</v>
      </c>
      <c r="F146" s="74">
        <v>0</v>
      </c>
      <c r="G146" s="74">
        <v>0</v>
      </c>
      <c r="H146" s="132">
        <f t="shared" si="28"/>
        <v>0</v>
      </c>
    </row>
    <row r="147" spans="1:8" x14ac:dyDescent="0.3">
      <c r="A147" s="51"/>
      <c r="B147" s="52" t="s">
        <v>363</v>
      </c>
      <c r="C147" s="132">
        <v>0</v>
      </c>
      <c r="D147" s="74">
        <v>0</v>
      </c>
      <c r="E147" s="74">
        <v>0</v>
      </c>
      <c r="F147" s="74">
        <v>0</v>
      </c>
      <c r="G147" s="74">
        <v>0</v>
      </c>
      <c r="H147" s="132">
        <f t="shared" si="28"/>
        <v>0</v>
      </c>
    </row>
    <row r="148" spans="1:8" x14ac:dyDescent="0.3">
      <c r="A148" s="51"/>
      <c r="B148" s="52" t="s">
        <v>364</v>
      </c>
      <c r="C148" s="132">
        <v>0</v>
      </c>
      <c r="D148" s="74">
        <v>0</v>
      </c>
      <c r="E148" s="74">
        <v>0</v>
      </c>
      <c r="F148" s="74">
        <v>0</v>
      </c>
      <c r="G148" s="74">
        <v>0</v>
      </c>
      <c r="H148" s="132">
        <f t="shared" si="28"/>
        <v>0</v>
      </c>
    </row>
    <row r="149" spans="1:8" x14ac:dyDescent="0.3">
      <c r="A149" s="216" t="s">
        <v>365</v>
      </c>
      <c r="B149" s="220"/>
      <c r="C149" s="132">
        <f>SUM(C150:C156)</f>
        <v>0</v>
      </c>
      <c r="D149" s="132">
        <f t="shared" ref="D149:G149" si="30">SUM(D150:D156)</f>
        <v>0</v>
      </c>
      <c r="E149" s="132">
        <f t="shared" si="30"/>
        <v>0</v>
      </c>
      <c r="F149" s="132">
        <f t="shared" si="30"/>
        <v>0</v>
      </c>
      <c r="G149" s="132">
        <f t="shared" si="30"/>
        <v>0</v>
      </c>
      <c r="H149" s="132">
        <f t="shared" si="28"/>
        <v>0</v>
      </c>
    </row>
    <row r="150" spans="1:8" x14ac:dyDescent="0.3">
      <c r="A150" s="51"/>
      <c r="B150" s="52" t="s">
        <v>366</v>
      </c>
      <c r="C150" s="132">
        <v>0</v>
      </c>
      <c r="D150" s="74">
        <v>0</v>
      </c>
      <c r="E150" s="74">
        <v>0</v>
      </c>
      <c r="F150" s="74">
        <v>0</v>
      </c>
      <c r="G150" s="74">
        <v>0</v>
      </c>
      <c r="H150" s="132">
        <f t="shared" si="28"/>
        <v>0</v>
      </c>
    </row>
    <row r="151" spans="1:8" x14ac:dyDescent="0.3">
      <c r="A151" s="51"/>
      <c r="B151" s="52" t="s">
        <v>367</v>
      </c>
      <c r="C151" s="132">
        <v>0</v>
      </c>
      <c r="D151" s="74">
        <v>0</v>
      </c>
      <c r="E151" s="74">
        <v>0</v>
      </c>
      <c r="F151" s="74">
        <v>0</v>
      </c>
      <c r="G151" s="74">
        <v>0</v>
      </c>
      <c r="H151" s="132">
        <f t="shared" si="28"/>
        <v>0</v>
      </c>
    </row>
    <row r="152" spans="1:8" x14ac:dyDescent="0.3">
      <c r="A152" s="51"/>
      <c r="B152" s="52" t="s">
        <v>368</v>
      </c>
      <c r="C152" s="132">
        <v>0</v>
      </c>
      <c r="D152" s="74">
        <v>0</v>
      </c>
      <c r="E152" s="74">
        <v>0</v>
      </c>
      <c r="F152" s="74">
        <v>0</v>
      </c>
      <c r="G152" s="74">
        <v>0</v>
      </c>
      <c r="H152" s="132">
        <f t="shared" si="28"/>
        <v>0</v>
      </c>
    </row>
    <row r="153" spans="1:8" x14ac:dyDescent="0.3">
      <c r="A153" s="51"/>
      <c r="B153" s="52" t="s">
        <v>369</v>
      </c>
      <c r="C153" s="132">
        <v>0</v>
      </c>
      <c r="D153" s="74">
        <v>0</v>
      </c>
      <c r="E153" s="74">
        <v>0</v>
      </c>
      <c r="F153" s="74">
        <v>0</v>
      </c>
      <c r="G153" s="74">
        <v>0</v>
      </c>
      <c r="H153" s="132">
        <f t="shared" si="28"/>
        <v>0</v>
      </c>
    </row>
    <row r="154" spans="1:8" x14ac:dyDescent="0.3">
      <c r="A154" s="51"/>
      <c r="B154" s="52" t="s">
        <v>370</v>
      </c>
      <c r="C154" s="132">
        <v>0</v>
      </c>
      <c r="D154" s="74">
        <v>0</v>
      </c>
      <c r="E154" s="74">
        <v>0</v>
      </c>
      <c r="F154" s="74">
        <v>0</v>
      </c>
      <c r="G154" s="74">
        <v>0</v>
      </c>
      <c r="H154" s="132">
        <f t="shared" si="28"/>
        <v>0</v>
      </c>
    </row>
    <row r="155" spans="1:8" x14ac:dyDescent="0.3">
      <c r="A155" s="51"/>
      <c r="B155" s="52" t="s">
        <v>371</v>
      </c>
      <c r="C155" s="132">
        <v>0</v>
      </c>
      <c r="D155" s="74">
        <v>0</v>
      </c>
      <c r="E155" s="74">
        <v>0</v>
      </c>
      <c r="F155" s="74">
        <v>0</v>
      </c>
      <c r="G155" s="74">
        <v>0</v>
      </c>
      <c r="H155" s="132">
        <f t="shared" si="28"/>
        <v>0</v>
      </c>
    </row>
    <row r="156" spans="1:8" x14ac:dyDescent="0.3">
      <c r="A156" s="51"/>
      <c r="B156" s="52" t="s">
        <v>372</v>
      </c>
      <c r="C156" s="132">
        <v>0</v>
      </c>
      <c r="D156" s="74">
        <v>0</v>
      </c>
      <c r="E156" s="74">
        <v>0</v>
      </c>
      <c r="F156" s="74">
        <v>0</v>
      </c>
      <c r="G156" s="74">
        <v>0</v>
      </c>
      <c r="H156" s="132">
        <f t="shared" si="28"/>
        <v>0</v>
      </c>
    </row>
    <row r="157" spans="1:8" x14ac:dyDescent="0.3">
      <c r="A157" s="51"/>
      <c r="B157" s="52"/>
      <c r="C157" s="132"/>
      <c r="D157" s="74"/>
      <c r="E157" s="74"/>
      <c r="F157" s="74"/>
      <c r="G157" s="74"/>
      <c r="H157" s="74"/>
    </row>
    <row r="158" spans="1:8" x14ac:dyDescent="0.3">
      <c r="A158" s="207" t="s">
        <v>374</v>
      </c>
      <c r="B158" s="225"/>
      <c r="C158" s="121">
        <f>+C8+C83</f>
        <v>97629265</v>
      </c>
      <c r="D158" s="121">
        <f t="shared" ref="D158:G158" si="31">+D8+D83</f>
        <v>470000</v>
      </c>
      <c r="E158" s="121">
        <f>+E8+E83</f>
        <v>98099265</v>
      </c>
      <c r="F158" s="121">
        <f t="shared" si="31"/>
        <v>36851273</v>
      </c>
      <c r="G158" s="121">
        <f t="shared" si="31"/>
        <v>33987140.469999999</v>
      </c>
      <c r="H158" s="131">
        <f t="shared" si="28"/>
        <v>61247992</v>
      </c>
    </row>
    <row r="159" spans="1:8" ht="15" thickBot="1" x14ac:dyDescent="0.35">
      <c r="A159" s="57"/>
      <c r="B159" s="60"/>
      <c r="C159" s="116"/>
      <c r="D159" s="113"/>
      <c r="E159" s="113"/>
      <c r="F159" s="113"/>
      <c r="G159" s="113"/>
      <c r="H159" s="113"/>
    </row>
    <row r="162" spans="6:6" x14ac:dyDescent="0.3">
      <c r="F162" s="117"/>
    </row>
  </sheetData>
  <mergeCells count="30">
    <mergeCell ref="B1:H1"/>
    <mergeCell ref="A6:B7"/>
    <mergeCell ref="C6:G6"/>
    <mergeCell ref="H6:H7"/>
    <mergeCell ref="A2:H2"/>
    <mergeCell ref="A3:H3"/>
    <mergeCell ref="A4:H4"/>
    <mergeCell ref="A5:H5"/>
    <mergeCell ref="A61:B61"/>
    <mergeCell ref="A70:B70"/>
    <mergeCell ref="A74:B74"/>
    <mergeCell ref="A158:B158"/>
    <mergeCell ref="A84:B84"/>
    <mergeCell ref="A92:B92"/>
    <mergeCell ref="A102:B102"/>
    <mergeCell ref="A112:B112"/>
    <mergeCell ref="A122:B122"/>
    <mergeCell ref="A132:B132"/>
    <mergeCell ref="A82:B82"/>
    <mergeCell ref="A83:B83"/>
    <mergeCell ref="A136:B136"/>
    <mergeCell ref="A145:B145"/>
    <mergeCell ref="A149:B149"/>
    <mergeCell ref="A47:B47"/>
    <mergeCell ref="A57:B57"/>
    <mergeCell ref="A8:B8"/>
    <mergeCell ref="A9:B9"/>
    <mergeCell ref="A17:B17"/>
    <mergeCell ref="A27:B27"/>
    <mergeCell ref="A37:B37"/>
  </mergeCells>
  <pageMargins left="0.70866141732283472" right="0.70866141732283472" top="0.74803149606299213" bottom="0.74803149606299213" header="0.31496062992125984" footer="0.31496062992125984"/>
  <pageSetup scale="68" fitToHeight="3" orientation="portrait" r:id="rId1"/>
  <ignoredErrors>
    <ignoredError sqref="E27 E92 E17 E10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22" sqref="F22"/>
    </sheetView>
  </sheetViews>
  <sheetFormatPr baseColWidth="10" defaultRowHeight="14.4" x14ac:dyDescent="0.3"/>
  <cols>
    <col min="1" max="1" width="35.33203125" customWidth="1"/>
    <col min="2" max="2" width="14" customWidth="1"/>
    <col min="3" max="3" width="13.5546875" customWidth="1"/>
    <col min="4" max="6" width="11.6640625" bestFit="1" customWidth="1"/>
    <col min="7" max="7" width="13.33203125" bestFit="1" customWidth="1"/>
  </cols>
  <sheetData>
    <row r="1" spans="1:7" x14ac:dyDescent="0.3">
      <c r="A1" s="241" t="s">
        <v>448</v>
      </c>
      <c r="B1" s="242"/>
      <c r="C1" s="242"/>
      <c r="D1" s="242"/>
      <c r="E1" s="242"/>
      <c r="F1" s="242"/>
      <c r="G1" s="243"/>
    </row>
    <row r="2" spans="1:7" x14ac:dyDescent="0.3">
      <c r="A2" s="241" t="s">
        <v>444</v>
      </c>
      <c r="B2" s="242"/>
      <c r="C2" s="242"/>
      <c r="D2" s="242"/>
      <c r="E2" s="242"/>
      <c r="F2" s="242"/>
      <c r="G2" s="243"/>
    </row>
    <row r="3" spans="1:7" x14ac:dyDescent="0.3">
      <c r="A3" s="241" t="s">
        <v>375</v>
      </c>
      <c r="B3" s="242"/>
      <c r="C3" s="242"/>
      <c r="D3" s="242"/>
      <c r="E3" s="242"/>
      <c r="F3" s="242"/>
      <c r="G3" s="243"/>
    </row>
    <row r="4" spans="1:7" x14ac:dyDescent="0.3">
      <c r="A4" s="241" t="s">
        <v>459</v>
      </c>
      <c r="B4" s="242"/>
      <c r="C4" s="242"/>
      <c r="D4" s="242"/>
      <c r="E4" s="242"/>
      <c r="F4" s="242"/>
      <c r="G4" s="243"/>
    </row>
    <row r="5" spans="1:7" ht="15" thickBot="1" x14ac:dyDescent="0.35">
      <c r="A5" s="170" t="s">
        <v>0</v>
      </c>
      <c r="B5" s="244"/>
      <c r="C5" s="244"/>
      <c r="D5" s="244"/>
      <c r="E5" s="244"/>
      <c r="F5" s="244"/>
      <c r="G5" s="171"/>
    </row>
    <row r="6" spans="1:7" ht="15" thickBot="1" x14ac:dyDescent="0.35">
      <c r="A6" s="145" t="s">
        <v>1</v>
      </c>
      <c r="B6" s="165" t="s">
        <v>295</v>
      </c>
      <c r="C6" s="166"/>
      <c r="D6" s="166"/>
      <c r="E6" s="166"/>
      <c r="F6" s="167"/>
      <c r="G6" s="145" t="s">
        <v>296</v>
      </c>
    </row>
    <row r="7" spans="1:7" ht="37.5" customHeight="1" thickBot="1" x14ac:dyDescent="0.35">
      <c r="A7" s="147"/>
      <c r="B7" s="3" t="s">
        <v>184</v>
      </c>
      <c r="C7" s="3" t="s">
        <v>227</v>
      </c>
      <c r="D7" s="3" t="s">
        <v>228</v>
      </c>
      <c r="E7" s="3" t="s">
        <v>185</v>
      </c>
      <c r="F7" s="3" t="s">
        <v>202</v>
      </c>
      <c r="G7" s="147"/>
    </row>
    <row r="8" spans="1:7" x14ac:dyDescent="0.3">
      <c r="A8" s="20" t="s">
        <v>376</v>
      </c>
      <c r="B8" s="239">
        <f>SUM(B10:B17)</f>
        <v>58848731</v>
      </c>
      <c r="C8" s="239">
        <f>SUM(C10:C17)</f>
        <v>175000</v>
      </c>
      <c r="D8" s="239">
        <f>SUM(D10:D17)</f>
        <v>59023731</v>
      </c>
      <c r="E8" s="239">
        <f>SUM(E10:E17)</f>
        <v>18896051</v>
      </c>
      <c r="F8" s="239">
        <f>SUM(F10:F17)</f>
        <v>17006494.739999998</v>
      </c>
      <c r="G8" s="239">
        <f>+D8-E8</f>
        <v>40127680</v>
      </c>
    </row>
    <row r="9" spans="1:7" x14ac:dyDescent="0.3">
      <c r="A9" s="20" t="s">
        <v>377</v>
      </c>
      <c r="B9" s="240"/>
      <c r="C9" s="240"/>
      <c r="D9" s="240"/>
      <c r="E9" s="240"/>
      <c r="F9" s="240"/>
      <c r="G9" s="240"/>
    </row>
    <row r="10" spans="1:7" x14ac:dyDescent="0.3">
      <c r="A10" s="17" t="s">
        <v>378</v>
      </c>
      <c r="B10" s="68">
        <v>58848731</v>
      </c>
      <c r="C10" s="68">
        <v>175000</v>
      </c>
      <c r="D10" s="68">
        <f>++B10+C10</f>
        <v>59023731</v>
      </c>
      <c r="E10" s="68">
        <v>18896051</v>
      </c>
      <c r="F10" s="68">
        <v>17006494.739999998</v>
      </c>
      <c r="G10" s="68">
        <f>+D10-E10</f>
        <v>40127680</v>
      </c>
    </row>
    <row r="11" spans="1:7" x14ac:dyDescent="0.3">
      <c r="A11" s="17" t="s">
        <v>379</v>
      </c>
      <c r="B11" s="25">
        <v>0</v>
      </c>
      <c r="C11" s="25">
        <v>0</v>
      </c>
      <c r="D11" s="68">
        <f t="shared" ref="D11:D17" si="0">++B11+C11</f>
        <v>0</v>
      </c>
      <c r="E11" s="25">
        <v>0</v>
      </c>
      <c r="F11" s="25">
        <v>0</v>
      </c>
      <c r="G11" s="75">
        <f t="shared" ref="G11:G17" si="1">+D11-E11</f>
        <v>0</v>
      </c>
    </row>
    <row r="12" spans="1:7" x14ac:dyDescent="0.3">
      <c r="A12" s="17" t="s">
        <v>380</v>
      </c>
      <c r="B12" s="25">
        <v>0</v>
      </c>
      <c r="C12" s="25">
        <v>0</v>
      </c>
      <c r="D12" s="68">
        <f t="shared" si="0"/>
        <v>0</v>
      </c>
      <c r="E12" s="25">
        <v>0</v>
      </c>
      <c r="F12" s="25">
        <v>0</v>
      </c>
      <c r="G12" s="75">
        <f t="shared" si="1"/>
        <v>0</v>
      </c>
    </row>
    <row r="13" spans="1:7" x14ac:dyDescent="0.3">
      <c r="A13" s="17" t="s">
        <v>381</v>
      </c>
      <c r="B13" s="25">
        <v>0</v>
      </c>
      <c r="C13" s="25">
        <v>0</v>
      </c>
      <c r="D13" s="68">
        <f t="shared" si="0"/>
        <v>0</v>
      </c>
      <c r="E13" s="25">
        <v>0</v>
      </c>
      <c r="F13" s="25">
        <v>0</v>
      </c>
      <c r="G13" s="75">
        <f t="shared" si="1"/>
        <v>0</v>
      </c>
    </row>
    <row r="14" spans="1:7" x14ac:dyDescent="0.3">
      <c r="A14" s="17" t="s">
        <v>382</v>
      </c>
      <c r="B14" s="25">
        <v>0</v>
      </c>
      <c r="C14" s="25">
        <v>0</v>
      </c>
      <c r="D14" s="68">
        <f t="shared" si="0"/>
        <v>0</v>
      </c>
      <c r="E14" s="25">
        <v>0</v>
      </c>
      <c r="F14" s="25">
        <v>0</v>
      </c>
      <c r="G14" s="75">
        <f t="shared" si="1"/>
        <v>0</v>
      </c>
    </row>
    <row r="15" spans="1:7" x14ac:dyDescent="0.3">
      <c r="A15" s="17" t="s">
        <v>383</v>
      </c>
      <c r="B15" s="25">
        <v>0</v>
      </c>
      <c r="C15" s="25">
        <v>0</v>
      </c>
      <c r="D15" s="68">
        <f t="shared" si="0"/>
        <v>0</v>
      </c>
      <c r="E15" s="25">
        <v>0</v>
      </c>
      <c r="F15" s="25">
        <v>0</v>
      </c>
      <c r="G15" s="75">
        <f t="shared" si="1"/>
        <v>0</v>
      </c>
    </row>
    <row r="16" spans="1:7" x14ac:dyDescent="0.3">
      <c r="A16" s="17" t="s">
        <v>384</v>
      </c>
      <c r="B16" s="25">
        <v>0</v>
      </c>
      <c r="C16" s="25">
        <v>0</v>
      </c>
      <c r="D16" s="68">
        <f t="shared" si="0"/>
        <v>0</v>
      </c>
      <c r="E16" s="25">
        <v>0</v>
      </c>
      <c r="F16" s="25">
        <v>0</v>
      </c>
      <c r="G16" s="75">
        <f t="shared" si="1"/>
        <v>0</v>
      </c>
    </row>
    <row r="17" spans="1:7" x14ac:dyDescent="0.3">
      <c r="A17" s="17" t="s">
        <v>385</v>
      </c>
      <c r="B17" s="25">
        <v>0</v>
      </c>
      <c r="C17" s="25">
        <v>0</v>
      </c>
      <c r="D17" s="68">
        <f t="shared" si="0"/>
        <v>0</v>
      </c>
      <c r="E17" s="25">
        <v>0</v>
      </c>
      <c r="F17" s="25">
        <v>0</v>
      </c>
      <c r="G17" s="75">
        <f t="shared" si="1"/>
        <v>0</v>
      </c>
    </row>
    <row r="18" spans="1:7" x14ac:dyDescent="0.3">
      <c r="A18" s="17"/>
      <c r="B18" s="15"/>
      <c r="C18" s="15"/>
      <c r="D18" s="15"/>
      <c r="E18" s="15"/>
      <c r="F18" s="15"/>
      <c r="G18" s="15"/>
    </row>
    <row r="19" spans="1:7" x14ac:dyDescent="0.3">
      <c r="A19" s="16" t="s">
        <v>386</v>
      </c>
      <c r="B19" s="238">
        <f>SUM(B21:B28)</f>
        <v>38780534</v>
      </c>
      <c r="C19" s="237">
        <f>SUM(C21:C28)</f>
        <v>295000</v>
      </c>
      <c r="D19" s="237">
        <f>SUM(D21:D28)</f>
        <v>39075534</v>
      </c>
      <c r="E19" s="237">
        <f>SUM(E21:E28)</f>
        <v>17955222</v>
      </c>
      <c r="F19" s="237">
        <f>SUM(F21:F28)</f>
        <v>16980645.73</v>
      </c>
      <c r="G19" s="237">
        <f>+D19-E19</f>
        <v>21120312</v>
      </c>
    </row>
    <row r="20" spans="1:7" x14ac:dyDescent="0.3">
      <c r="A20" s="16" t="s">
        <v>387</v>
      </c>
      <c r="B20" s="238"/>
      <c r="C20" s="237"/>
      <c r="D20" s="237"/>
      <c r="E20" s="237"/>
      <c r="F20" s="237"/>
      <c r="G20" s="237"/>
    </row>
    <row r="21" spans="1:7" x14ac:dyDescent="0.3">
      <c r="A21" s="17" t="s">
        <v>378</v>
      </c>
      <c r="B21" s="25">
        <v>38780534</v>
      </c>
      <c r="C21" s="25">
        <v>295000</v>
      </c>
      <c r="D21" s="25">
        <f>++B21+C21</f>
        <v>39075534</v>
      </c>
      <c r="E21" s="25">
        <v>17955222</v>
      </c>
      <c r="F21" s="25">
        <v>16980645.73</v>
      </c>
      <c r="G21" s="75">
        <f>+D21-E21</f>
        <v>21120312</v>
      </c>
    </row>
    <row r="22" spans="1:7" x14ac:dyDescent="0.3">
      <c r="A22" s="17" t="s">
        <v>379</v>
      </c>
      <c r="B22" s="25">
        <v>0</v>
      </c>
      <c r="C22" s="25">
        <v>0</v>
      </c>
      <c r="D22" s="25">
        <f t="shared" ref="D22:D28" si="2">++B22+C22</f>
        <v>0</v>
      </c>
      <c r="E22" s="25">
        <v>0</v>
      </c>
      <c r="F22" s="25">
        <v>0</v>
      </c>
      <c r="G22" s="75">
        <f t="shared" ref="G22:G28" si="3">+D22-E22</f>
        <v>0</v>
      </c>
    </row>
    <row r="23" spans="1:7" x14ac:dyDescent="0.3">
      <c r="A23" s="17" t="s">
        <v>380</v>
      </c>
      <c r="B23" s="25">
        <v>0</v>
      </c>
      <c r="C23" s="25">
        <v>0</v>
      </c>
      <c r="D23" s="25">
        <f t="shared" si="2"/>
        <v>0</v>
      </c>
      <c r="E23" s="25">
        <v>0</v>
      </c>
      <c r="F23" s="25">
        <v>0</v>
      </c>
      <c r="G23" s="75">
        <f t="shared" si="3"/>
        <v>0</v>
      </c>
    </row>
    <row r="24" spans="1:7" x14ac:dyDescent="0.3">
      <c r="A24" s="17" t="s">
        <v>381</v>
      </c>
      <c r="B24" s="25">
        <v>0</v>
      </c>
      <c r="C24" s="25">
        <v>0</v>
      </c>
      <c r="D24" s="25">
        <f t="shared" si="2"/>
        <v>0</v>
      </c>
      <c r="E24" s="25">
        <v>0</v>
      </c>
      <c r="F24" s="25">
        <v>0</v>
      </c>
      <c r="G24" s="75">
        <f t="shared" si="3"/>
        <v>0</v>
      </c>
    </row>
    <row r="25" spans="1:7" x14ac:dyDescent="0.3">
      <c r="A25" s="17" t="s">
        <v>382</v>
      </c>
      <c r="B25" s="25">
        <v>0</v>
      </c>
      <c r="C25" s="25">
        <v>0</v>
      </c>
      <c r="D25" s="25">
        <f t="shared" si="2"/>
        <v>0</v>
      </c>
      <c r="E25" s="25">
        <v>0</v>
      </c>
      <c r="F25" s="25">
        <v>0</v>
      </c>
      <c r="G25" s="75">
        <f t="shared" si="3"/>
        <v>0</v>
      </c>
    </row>
    <row r="26" spans="1:7" x14ac:dyDescent="0.3">
      <c r="A26" s="17" t="s">
        <v>383</v>
      </c>
      <c r="B26" s="25">
        <v>0</v>
      </c>
      <c r="C26" s="25">
        <v>0</v>
      </c>
      <c r="D26" s="25">
        <f t="shared" si="2"/>
        <v>0</v>
      </c>
      <c r="E26" s="25">
        <v>0</v>
      </c>
      <c r="F26" s="25">
        <v>0</v>
      </c>
      <c r="G26" s="75">
        <f t="shared" si="3"/>
        <v>0</v>
      </c>
    </row>
    <row r="27" spans="1:7" x14ac:dyDescent="0.3">
      <c r="A27" s="17" t="s">
        <v>384</v>
      </c>
      <c r="B27" s="25">
        <v>0</v>
      </c>
      <c r="C27" s="25">
        <v>0</v>
      </c>
      <c r="D27" s="25">
        <f t="shared" si="2"/>
        <v>0</v>
      </c>
      <c r="E27" s="25">
        <v>0</v>
      </c>
      <c r="F27" s="25">
        <v>0</v>
      </c>
      <c r="G27" s="75">
        <f t="shared" si="3"/>
        <v>0</v>
      </c>
    </row>
    <row r="28" spans="1:7" x14ac:dyDescent="0.3">
      <c r="A28" s="17" t="s">
        <v>385</v>
      </c>
      <c r="B28" s="25">
        <v>0</v>
      </c>
      <c r="C28" s="25">
        <v>0</v>
      </c>
      <c r="D28" s="25">
        <f t="shared" si="2"/>
        <v>0</v>
      </c>
      <c r="E28" s="25">
        <v>0</v>
      </c>
      <c r="F28" s="25">
        <v>0</v>
      </c>
      <c r="G28" s="75">
        <f t="shared" si="3"/>
        <v>0</v>
      </c>
    </row>
    <row r="29" spans="1:7" x14ac:dyDescent="0.3">
      <c r="A29" s="14"/>
      <c r="B29" s="109"/>
      <c r="C29" s="109"/>
      <c r="D29" s="109"/>
      <c r="E29" s="109"/>
      <c r="F29" s="109"/>
      <c r="G29" s="15"/>
    </row>
    <row r="30" spans="1:7" x14ac:dyDescent="0.3">
      <c r="A30" s="20" t="s">
        <v>374</v>
      </c>
      <c r="B30" s="23">
        <f>+B8+B19</f>
        <v>97629265</v>
      </c>
      <c r="C30" s="23">
        <f>+C8+C19</f>
        <v>470000</v>
      </c>
      <c r="D30" s="23">
        <f>+D8+D19</f>
        <v>98099265</v>
      </c>
      <c r="E30" s="23">
        <f>+E8+E19</f>
        <v>36851273</v>
      </c>
      <c r="F30" s="23">
        <f>+F8+F19</f>
        <v>33987140.469999999</v>
      </c>
      <c r="G30" s="23">
        <f>+D30-E30</f>
        <v>61247992</v>
      </c>
    </row>
    <row r="31" spans="1:7" x14ac:dyDescent="0.3">
      <c r="A31" s="126"/>
      <c r="B31" s="127"/>
      <c r="C31" s="127"/>
      <c r="D31" s="127"/>
      <c r="E31" s="127"/>
      <c r="F31" s="127"/>
      <c r="G31" s="127"/>
    </row>
  </sheetData>
  <mergeCells count="20"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G19:G20"/>
    <mergeCell ref="B19:B20"/>
    <mergeCell ref="C19:C20"/>
    <mergeCell ref="D19:D20"/>
    <mergeCell ref="E19:E20"/>
    <mergeCell ref="F19:F20"/>
  </mergeCells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opLeftCell="A70" workbookViewId="0">
      <selection activeCell="G63" sqref="G63"/>
    </sheetView>
  </sheetViews>
  <sheetFormatPr baseColWidth="10" defaultRowHeight="14.4" x14ac:dyDescent="0.3"/>
  <cols>
    <col min="1" max="1" width="2.6640625" customWidth="1"/>
    <col min="2" max="2" width="44.6640625" customWidth="1"/>
    <col min="4" max="4" width="13.44140625" customWidth="1"/>
    <col min="5" max="7" width="11.6640625" bestFit="1" customWidth="1"/>
    <col min="8" max="8" width="13.5546875" customWidth="1"/>
  </cols>
  <sheetData>
    <row r="1" spans="1:8" x14ac:dyDescent="0.3">
      <c r="A1" s="100"/>
      <c r="B1" s="249" t="s">
        <v>448</v>
      </c>
      <c r="C1" s="249"/>
      <c r="D1" s="249"/>
      <c r="E1" s="249"/>
      <c r="F1" s="249"/>
      <c r="G1" s="249"/>
      <c r="H1" s="250"/>
    </row>
    <row r="2" spans="1:8" x14ac:dyDescent="0.3">
      <c r="A2" s="255" t="s">
        <v>445</v>
      </c>
      <c r="B2" s="249"/>
      <c r="C2" s="249"/>
      <c r="D2" s="249"/>
      <c r="E2" s="249"/>
      <c r="F2" s="249"/>
      <c r="G2" s="249"/>
      <c r="H2" s="250"/>
    </row>
    <row r="3" spans="1:8" x14ac:dyDescent="0.3">
      <c r="A3" s="255" t="s">
        <v>388</v>
      </c>
      <c r="B3" s="249"/>
      <c r="C3" s="249"/>
      <c r="D3" s="249"/>
      <c r="E3" s="249"/>
      <c r="F3" s="249"/>
      <c r="G3" s="249"/>
      <c r="H3" s="250"/>
    </row>
    <row r="4" spans="1:8" x14ac:dyDescent="0.3">
      <c r="A4" s="255" t="s">
        <v>459</v>
      </c>
      <c r="B4" s="249"/>
      <c r="C4" s="249"/>
      <c r="D4" s="249"/>
      <c r="E4" s="249"/>
      <c r="F4" s="249"/>
      <c r="G4" s="249"/>
      <c r="H4" s="250"/>
    </row>
    <row r="5" spans="1:8" ht="15" thickBot="1" x14ac:dyDescent="0.35">
      <c r="A5" s="253" t="s">
        <v>0</v>
      </c>
      <c r="B5" s="256"/>
      <c r="C5" s="256"/>
      <c r="D5" s="256"/>
      <c r="E5" s="256"/>
      <c r="F5" s="256"/>
      <c r="G5" s="256"/>
      <c r="H5" s="257"/>
    </row>
    <row r="6" spans="1:8" ht="15" thickBot="1" x14ac:dyDescent="0.35">
      <c r="A6" s="251" t="s">
        <v>1</v>
      </c>
      <c r="B6" s="252"/>
      <c r="C6" s="165" t="s">
        <v>295</v>
      </c>
      <c r="D6" s="166"/>
      <c r="E6" s="166"/>
      <c r="F6" s="166"/>
      <c r="G6" s="167"/>
      <c r="H6" s="145" t="s">
        <v>296</v>
      </c>
    </row>
    <row r="7" spans="1:8" ht="21" thickBot="1" x14ac:dyDescent="0.35">
      <c r="A7" s="253"/>
      <c r="B7" s="254"/>
      <c r="C7" s="3" t="s">
        <v>184</v>
      </c>
      <c r="D7" s="3" t="s">
        <v>297</v>
      </c>
      <c r="E7" s="3" t="s">
        <v>298</v>
      </c>
      <c r="F7" s="3" t="s">
        <v>185</v>
      </c>
      <c r="G7" s="3" t="s">
        <v>202</v>
      </c>
      <c r="H7" s="147"/>
    </row>
    <row r="8" spans="1:8" x14ac:dyDescent="0.3">
      <c r="A8" s="158"/>
      <c r="B8" s="245"/>
      <c r="C8" s="15"/>
      <c r="D8" s="15"/>
      <c r="E8" s="15"/>
      <c r="F8" s="15"/>
      <c r="G8" s="15"/>
      <c r="H8" s="15"/>
    </row>
    <row r="9" spans="1:8" x14ac:dyDescent="0.3">
      <c r="A9" s="246" t="s">
        <v>389</v>
      </c>
      <c r="B9" s="247"/>
      <c r="C9" s="67">
        <f>+C10+C20+C29+C40</f>
        <v>58848731</v>
      </c>
      <c r="D9" s="67">
        <f t="shared" ref="D9:G9" si="0">+D10+D20+D29+D40</f>
        <v>175000</v>
      </c>
      <c r="E9" s="67">
        <f t="shared" si="0"/>
        <v>59023731</v>
      </c>
      <c r="F9" s="67">
        <f t="shared" si="0"/>
        <v>18896051</v>
      </c>
      <c r="G9" s="67">
        <f t="shared" si="0"/>
        <v>17006494.739999998</v>
      </c>
      <c r="H9" s="67">
        <f>+E9-F9</f>
        <v>40127680</v>
      </c>
    </row>
    <row r="10" spans="1:8" x14ac:dyDescent="0.3">
      <c r="A10" s="207" t="s">
        <v>390</v>
      </c>
      <c r="B10" s="225"/>
      <c r="C10" s="71">
        <f>SUM(C11:C18)</f>
        <v>0</v>
      </c>
      <c r="D10" s="71">
        <f t="shared" ref="D10:G10" si="1">SUM(D11:D18)</f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  <c r="H10" s="67">
        <f>+E10-F10</f>
        <v>0</v>
      </c>
    </row>
    <row r="11" spans="1:8" x14ac:dyDescent="0.3">
      <c r="A11" s="51"/>
      <c r="B11" s="61" t="s">
        <v>391</v>
      </c>
      <c r="C11" s="74">
        <v>0</v>
      </c>
      <c r="D11" s="74">
        <v>0</v>
      </c>
      <c r="E11" s="74">
        <f>++C11+D11</f>
        <v>0</v>
      </c>
      <c r="F11" s="74">
        <v>0</v>
      </c>
      <c r="G11" s="74">
        <v>0</v>
      </c>
      <c r="H11" s="68">
        <f t="shared" ref="H11:H18" si="2">+E11-F11</f>
        <v>0</v>
      </c>
    </row>
    <row r="12" spans="1:8" x14ac:dyDescent="0.3">
      <c r="A12" s="51"/>
      <c r="B12" s="61" t="s">
        <v>392</v>
      </c>
      <c r="C12" s="74">
        <v>0</v>
      </c>
      <c r="D12" s="74">
        <v>0</v>
      </c>
      <c r="E12" s="74">
        <f t="shared" ref="E12:E18" si="3">++C12+D12</f>
        <v>0</v>
      </c>
      <c r="F12" s="74">
        <v>0</v>
      </c>
      <c r="G12" s="74">
        <v>0</v>
      </c>
      <c r="H12" s="68">
        <f t="shared" si="2"/>
        <v>0</v>
      </c>
    </row>
    <row r="13" spans="1:8" x14ac:dyDescent="0.3">
      <c r="A13" s="51"/>
      <c r="B13" s="61" t="s">
        <v>393</v>
      </c>
      <c r="C13" s="74">
        <v>0</v>
      </c>
      <c r="D13" s="74">
        <v>0</v>
      </c>
      <c r="E13" s="74">
        <f t="shared" si="3"/>
        <v>0</v>
      </c>
      <c r="F13" s="74">
        <v>0</v>
      </c>
      <c r="G13" s="74">
        <v>0</v>
      </c>
      <c r="H13" s="68">
        <f t="shared" si="2"/>
        <v>0</v>
      </c>
    </row>
    <row r="14" spans="1:8" x14ac:dyDescent="0.3">
      <c r="A14" s="51"/>
      <c r="B14" s="61" t="s">
        <v>394</v>
      </c>
      <c r="C14" s="74">
        <v>0</v>
      </c>
      <c r="D14" s="74">
        <v>0</v>
      </c>
      <c r="E14" s="74">
        <f t="shared" si="3"/>
        <v>0</v>
      </c>
      <c r="F14" s="74">
        <v>0</v>
      </c>
      <c r="G14" s="74">
        <v>0</v>
      </c>
      <c r="H14" s="68">
        <f t="shared" si="2"/>
        <v>0</v>
      </c>
    </row>
    <row r="15" spans="1:8" x14ac:dyDescent="0.3">
      <c r="A15" s="51"/>
      <c r="B15" s="61" t="s">
        <v>395</v>
      </c>
      <c r="C15" s="74">
        <v>0</v>
      </c>
      <c r="D15" s="74">
        <v>0</v>
      </c>
      <c r="E15" s="74">
        <f t="shared" si="3"/>
        <v>0</v>
      </c>
      <c r="F15" s="74">
        <v>0</v>
      </c>
      <c r="G15" s="74">
        <v>0</v>
      </c>
      <c r="H15" s="68">
        <f t="shared" si="2"/>
        <v>0</v>
      </c>
    </row>
    <row r="16" spans="1:8" x14ac:dyDescent="0.3">
      <c r="A16" s="51"/>
      <c r="B16" s="61" t="s">
        <v>396</v>
      </c>
      <c r="C16" s="74">
        <v>0</v>
      </c>
      <c r="D16" s="74">
        <v>0</v>
      </c>
      <c r="E16" s="74">
        <f t="shared" si="3"/>
        <v>0</v>
      </c>
      <c r="F16" s="74">
        <v>0</v>
      </c>
      <c r="G16" s="74">
        <v>0</v>
      </c>
      <c r="H16" s="68">
        <f t="shared" si="2"/>
        <v>0</v>
      </c>
    </row>
    <row r="17" spans="1:8" x14ac:dyDescent="0.3">
      <c r="A17" s="51"/>
      <c r="B17" s="61" t="s">
        <v>397</v>
      </c>
      <c r="C17" s="74">
        <v>0</v>
      </c>
      <c r="D17" s="74">
        <v>0</v>
      </c>
      <c r="E17" s="74">
        <f t="shared" si="3"/>
        <v>0</v>
      </c>
      <c r="F17" s="74">
        <v>0</v>
      </c>
      <c r="G17" s="74">
        <v>0</v>
      </c>
      <c r="H17" s="68">
        <f t="shared" si="2"/>
        <v>0</v>
      </c>
    </row>
    <row r="18" spans="1:8" x14ac:dyDescent="0.3">
      <c r="A18" s="51"/>
      <c r="B18" s="61" t="s">
        <v>398</v>
      </c>
      <c r="C18" s="74">
        <v>0</v>
      </c>
      <c r="D18" s="74">
        <v>0</v>
      </c>
      <c r="E18" s="74">
        <f t="shared" si="3"/>
        <v>0</v>
      </c>
      <c r="F18" s="74">
        <v>0</v>
      </c>
      <c r="G18" s="74">
        <v>0</v>
      </c>
      <c r="H18" s="68">
        <f t="shared" si="2"/>
        <v>0</v>
      </c>
    </row>
    <row r="19" spans="1:8" x14ac:dyDescent="0.3">
      <c r="A19" s="51"/>
      <c r="B19" s="61"/>
      <c r="C19" s="54"/>
      <c r="D19" s="54"/>
      <c r="E19" s="54"/>
      <c r="F19" s="54"/>
      <c r="G19" s="54"/>
      <c r="H19" s="54"/>
    </row>
    <row r="20" spans="1:8" x14ac:dyDescent="0.3">
      <c r="A20" s="207" t="s">
        <v>399</v>
      </c>
      <c r="B20" s="225"/>
      <c r="C20" s="71">
        <f>SUM(C21:C27)</f>
        <v>58848731</v>
      </c>
      <c r="D20" s="71">
        <f t="shared" ref="D20:G20" si="4">SUM(D21:D27)</f>
        <v>175000</v>
      </c>
      <c r="E20" s="71">
        <f t="shared" si="4"/>
        <v>59023731</v>
      </c>
      <c r="F20" s="71">
        <f t="shared" si="4"/>
        <v>18896051</v>
      </c>
      <c r="G20" s="71">
        <f t="shared" si="4"/>
        <v>17006494.739999998</v>
      </c>
      <c r="H20" s="67">
        <f>+E20-F20</f>
        <v>40127680</v>
      </c>
    </row>
    <row r="21" spans="1:8" x14ac:dyDescent="0.3">
      <c r="A21" s="51"/>
      <c r="B21" s="61" t="s">
        <v>400</v>
      </c>
      <c r="C21" s="74">
        <v>0</v>
      </c>
      <c r="D21" s="74">
        <v>0</v>
      </c>
      <c r="E21" s="74">
        <f>++C21+D21</f>
        <v>0</v>
      </c>
      <c r="F21" s="74">
        <v>0</v>
      </c>
      <c r="G21" s="74">
        <v>0</v>
      </c>
      <c r="H21" s="68">
        <f t="shared" ref="H21:H27" si="5">+E21-F21</f>
        <v>0</v>
      </c>
    </row>
    <row r="22" spans="1:8" x14ac:dyDescent="0.3">
      <c r="A22" s="51"/>
      <c r="B22" s="61" t="s">
        <v>401</v>
      </c>
      <c r="C22" s="74">
        <v>0</v>
      </c>
      <c r="D22" s="74">
        <v>0</v>
      </c>
      <c r="E22" s="74">
        <f t="shared" ref="E22:E27" si="6">++C22+D22</f>
        <v>0</v>
      </c>
      <c r="F22" s="74">
        <v>0</v>
      </c>
      <c r="G22" s="74">
        <v>0</v>
      </c>
      <c r="H22" s="68">
        <f t="shared" si="5"/>
        <v>0</v>
      </c>
    </row>
    <row r="23" spans="1:8" x14ac:dyDescent="0.3">
      <c r="A23" s="51"/>
      <c r="B23" s="61" t="s">
        <v>402</v>
      </c>
      <c r="C23" s="74">
        <v>0</v>
      </c>
      <c r="D23" s="74">
        <v>0</v>
      </c>
      <c r="E23" s="74">
        <f t="shared" si="6"/>
        <v>0</v>
      </c>
      <c r="F23" s="74">
        <v>0</v>
      </c>
      <c r="G23" s="74">
        <v>0</v>
      </c>
      <c r="H23" s="68">
        <f t="shared" si="5"/>
        <v>0</v>
      </c>
    </row>
    <row r="24" spans="1:8" x14ac:dyDescent="0.3">
      <c r="A24" s="51"/>
      <c r="B24" s="61" t="s">
        <v>403</v>
      </c>
      <c r="C24" s="74">
        <v>0</v>
      </c>
      <c r="D24" s="74">
        <v>0</v>
      </c>
      <c r="E24" s="74">
        <f t="shared" si="6"/>
        <v>0</v>
      </c>
      <c r="F24" s="74">
        <v>0</v>
      </c>
      <c r="G24" s="74">
        <v>0</v>
      </c>
      <c r="H24" s="68">
        <f t="shared" si="5"/>
        <v>0</v>
      </c>
    </row>
    <row r="25" spans="1:8" x14ac:dyDescent="0.3">
      <c r="A25" s="51"/>
      <c r="B25" s="61" t="s">
        <v>404</v>
      </c>
      <c r="C25" s="74">
        <v>58848731</v>
      </c>
      <c r="D25" s="74">
        <v>175000</v>
      </c>
      <c r="E25" s="74">
        <f t="shared" si="6"/>
        <v>59023731</v>
      </c>
      <c r="F25" s="74">
        <v>18896051</v>
      </c>
      <c r="G25" s="74">
        <v>17006494.739999998</v>
      </c>
      <c r="H25" s="68">
        <f t="shared" si="5"/>
        <v>40127680</v>
      </c>
    </row>
    <row r="26" spans="1:8" x14ac:dyDescent="0.3">
      <c r="A26" s="51"/>
      <c r="B26" s="61" t="s">
        <v>405</v>
      </c>
      <c r="C26" s="74">
        <v>0</v>
      </c>
      <c r="D26" s="74">
        <v>0</v>
      </c>
      <c r="E26" s="74">
        <f t="shared" si="6"/>
        <v>0</v>
      </c>
      <c r="F26" s="74">
        <v>0</v>
      </c>
      <c r="G26" s="74">
        <v>0</v>
      </c>
      <c r="H26" s="68">
        <f t="shared" si="5"/>
        <v>0</v>
      </c>
    </row>
    <row r="27" spans="1:8" x14ac:dyDescent="0.3">
      <c r="A27" s="51"/>
      <c r="B27" s="61" t="s">
        <v>406</v>
      </c>
      <c r="C27" s="74">
        <v>0</v>
      </c>
      <c r="D27" s="74">
        <v>0</v>
      </c>
      <c r="E27" s="74">
        <f t="shared" si="6"/>
        <v>0</v>
      </c>
      <c r="F27" s="74">
        <v>0</v>
      </c>
      <c r="G27" s="74">
        <v>0</v>
      </c>
      <c r="H27" s="68">
        <f t="shared" si="5"/>
        <v>0</v>
      </c>
    </row>
    <row r="28" spans="1:8" x14ac:dyDescent="0.3">
      <c r="A28" s="51"/>
      <c r="B28" s="61"/>
      <c r="C28" s="58"/>
      <c r="D28" s="58"/>
      <c r="E28" s="58"/>
      <c r="F28" s="58"/>
      <c r="G28" s="58"/>
      <c r="H28" s="58"/>
    </row>
    <row r="29" spans="1:8" x14ac:dyDescent="0.3">
      <c r="A29" s="207" t="s">
        <v>407</v>
      </c>
      <c r="B29" s="225"/>
      <c r="C29" s="71">
        <f>SUM(C30:C38)</f>
        <v>0</v>
      </c>
      <c r="D29" s="71">
        <f t="shared" ref="D29:G29" si="7">SUM(D30:D38)</f>
        <v>0</v>
      </c>
      <c r="E29" s="71">
        <f t="shared" si="7"/>
        <v>0</v>
      </c>
      <c r="F29" s="71">
        <f t="shared" si="7"/>
        <v>0</v>
      </c>
      <c r="G29" s="71">
        <f t="shared" si="7"/>
        <v>0</v>
      </c>
      <c r="H29" s="67">
        <f>+E29-F29</f>
        <v>0</v>
      </c>
    </row>
    <row r="30" spans="1:8" x14ac:dyDescent="0.3">
      <c r="A30" s="51"/>
      <c r="B30" s="61" t="s">
        <v>408</v>
      </c>
      <c r="C30" s="74">
        <v>0</v>
      </c>
      <c r="D30" s="74">
        <v>0</v>
      </c>
      <c r="E30" s="74">
        <f>++C30+D30</f>
        <v>0</v>
      </c>
      <c r="F30" s="74">
        <v>0</v>
      </c>
      <c r="G30" s="74">
        <v>0</v>
      </c>
      <c r="H30" s="68">
        <f t="shared" ref="H30:H38" si="8">+E30-F30</f>
        <v>0</v>
      </c>
    </row>
    <row r="31" spans="1:8" x14ac:dyDescent="0.3">
      <c r="A31" s="51"/>
      <c r="B31" s="61" t="s">
        <v>409</v>
      </c>
      <c r="C31" s="74">
        <v>0</v>
      </c>
      <c r="D31" s="74">
        <v>0</v>
      </c>
      <c r="E31" s="74">
        <f t="shared" ref="E31:E38" si="9">++C31+D31</f>
        <v>0</v>
      </c>
      <c r="F31" s="74">
        <v>0</v>
      </c>
      <c r="G31" s="74">
        <v>0</v>
      </c>
      <c r="H31" s="68">
        <f t="shared" si="8"/>
        <v>0</v>
      </c>
    </row>
    <row r="32" spans="1:8" x14ac:dyDescent="0.3">
      <c r="A32" s="51"/>
      <c r="B32" s="61" t="s">
        <v>410</v>
      </c>
      <c r="C32" s="74">
        <v>0</v>
      </c>
      <c r="D32" s="74">
        <v>0</v>
      </c>
      <c r="E32" s="74">
        <f t="shared" si="9"/>
        <v>0</v>
      </c>
      <c r="F32" s="74">
        <v>0</v>
      </c>
      <c r="G32" s="74">
        <v>0</v>
      </c>
      <c r="H32" s="68">
        <f t="shared" si="8"/>
        <v>0</v>
      </c>
    </row>
    <row r="33" spans="1:8" x14ac:dyDescent="0.3">
      <c r="A33" s="51"/>
      <c r="B33" s="61" t="s">
        <v>411</v>
      </c>
      <c r="C33" s="74">
        <v>0</v>
      </c>
      <c r="D33" s="74">
        <v>0</v>
      </c>
      <c r="E33" s="74">
        <f t="shared" si="9"/>
        <v>0</v>
      </c>
      <c r="F33" s="74">
        <v>0</v>
      </c>
      <c r="G33" s="74">
        <v>0</v>
      </c>
      <c r="H33" s="68">
        <f t="shared" si="8"/>
        <v>0</v>
      </c>
    </row>
    <row r="34" spans="1:8" x14ac:dyDescent="0.3">
      <c r="A34" s="51"/>
      <c r="B34" s="61" t="s">
        <v>412</v>
      </c>
      <c r="C34" s="74">
        <v>0</v>
      </c>
      <c r="D34" s="74">
        <v>0</v>
      </c>
      <c r="E34" s="74">
        <f t="shared" si="9"/>
        <v>0</v>
      </c>
      <c r="F34" s="74">
        <v>0</v>
      </c>
      <c r="G34" s="74">
        <v>0</v>
      </c>
      <c r="H34" s="68">
        <f t="shared" si="8"/>
        <v>0</v>
      </c>
    </row>
    <row r="35" spans="1:8" x14ac:dyDescent="0.3">
      <c r="A35" s="51"/>
      <c r="B35" s="61" t="s">
        <v>413</v>
      </c>
      <c r="C35" s="74">
        <v>0</v>
      </c>
      <c r="D35" s="74">
        <v>0</v>
      </c>
      <c r="E35" s="74">
        <f t="shared" si="9"/>
        <v>0</v>
      </c>
      <c r="F35" s="74">
        <v>0</v>
      </c>
      <c r="G35" s="74">
        <v>0</v>
      </c>
      <c r="H35" s="68">
        <f t="shared" si="8"/>
        <v>0</v>
      </c>
    </row>
    <row r="36" spans="1:8" x14ac:dyDescent="0.3">
      <c r="A36" s="51"/>
      <c r="B36" s="61" t="s">
        <v>414</v>
      </c>
      <c r="C36" s="74">
        <v>0</v>
      </c>
      <c r="D36" s="74">
        <v>0</v>
      </c>
      <c r="E36" s="74">
        <f t="shared" si="9"/>
        <v>0</v>
      </c>
      <c r="F36" s="74">
        <v>0</v>
      </c>
      <c r="G36" s="74">
        <v>0</v>
      </c>
      <c r="H36" s="68">
        <f t="shared" si="8"/>
        <v>0</v>
      </c>
    </row>
    <row r="37" spans="1:8" x14ac:dyDescent="0.3">
      <c r="A37" s="51"/>
      <c r="B37" s="61" t="s">
        <v>415</v>
      </c>
      <c r="C37" s="74">
        <v>0</v>
      </c>
      <c r="D37" s="74">
        <v>0</v>
      </c>
      <c r="E37" s="74">
        <f t="shared" si="9"/>
        <v>0</v>
      </c>
      <c r="F37" s="74">
        <v>0</v>
      </c>
      <c r="G37" s="74">
        <v>0</v>
      </c>
      <c r="H37" s="68">
        <f t="shared" si="8"/>
        <v>0</v>
      </c>
    </row>
    <row r="38" spans="1:8" x14ac:dyDescent="0.3">
      <c r="A38" s="51"/>
      <c r="B38" s="61" t="s">
        <v>416</v>
      </c>
      <c r="C38" s="74">
        <v>0</v>
      </c>
      <c r="D38" s="74">
        <v>0</v>
      </c>
      <c r="E38" s="74">
        <f t="shared" si="9"/>
        <v>0</v>
      </c>
      <c r="F38" s="74">
        <v>0</v>
      </c>
      <c r="G38" s="74">
        <v>0</v>
      </c>
      <c r="H38" s="68">
        <f t="shared" si="8"/>
        <v>0</v>
      </c>
    </row>
    <row r="39" spans="1:8" x14ac:dyDescent="0.3">
      <c r="A39" s="51"/>
      <c r="B39" s="61"/>
      <c r="C39" s="74"/>
      <c r="D39" s="74"/>
      <c r="E39" s="74"/>
      <c r="F39" s="74"/>
      <c r="G39" s="74"/>
      <c r="H39" s="74"/>
    </row>
    <row r="40" spans="1:8" ht="25.5" customHeight="1" x14ac:dyDescent="0.3">
      <c r="A40" s="246" t="s">
        <v>417</v>
      </c>
      <c r="B40" s="248"/>
      <c r="C40" s="71">
        <f>SUM(C41:C44)</f>
        <v>0</v>
      </c>
      <c r="D40" s="71">
        <f t="shared" ref="D40:G40" si="10">SUM(D41:D44)</f>
        <v>0</v>
      </c>
      <c r="E40" s="71">
        <f t="shared" si="10"/>
        <v>0</v>
      </c>
      <c r="F40" s="71">
        <f t="shared" si="10"/>
        <v>0</v>
      </c>
      <c r="G40" s="71">
        <f t="shared" si="10"/>
        <v>0</v>
      </c>
      <c r="H40" s="67">
        <f>+E40-F40</f>
        <v>0</v>
      </c>
    </row>
    <row r="41" spans="1:8" ht="20.399999999999999" x14ac:dyDescent="0.3">
      <c r="A41" s="51"/>
      <c r="B41" s="56" t="s">
        <v>418</v>
      </c>
      <c r="C41" s="74">
        <v>0</v>
      </c>
      <c r="D41" s="74">
        <v>0</v>
      </c>
      <c r="E41" s="74">
        <f>++C41+D41</f>
        <v>0</v>
      </c>
      <c r="F41" s="74">
        <v>0</v>
      </c>
      <c r="G41" s="74">
        <v>0</v>
      </c>
      <c r="H41" s="68">
        <f t="shared" ref="H41:H44" si="11">+E41-F41</f>
        <v>0</v>
      </c>
    </row>
    <row r="42" spans="1:8" ht="20.399999999999999" x14ac:dyDescent="0.3">
      <c r="A42" s="51"/>
      <c r="B42" s="56" t="s">
        <v>419</v>
      </c>
      <c r="C42" s="74">
        <v>0</v>
      </c>
      <c r="D42" s="74">
        <v>0</v>
      </c>
      <c r="E42" s="74">
        <f t="shared" ref="E42:E44" si="12">++C42+D42</f>
        <v>0</v>
      </c>
      <c r="F42" s="74">
        <v>0</v>
      </c>
      <c r="G42" s="74">
        <v>0</v>
      </c>
      <c r="H42" s="68">
        <f t="shared" si="11"/>
        <v>0</v>
      </c>
    </row>
    <row r="43" spans="1:8" x14ac:dyDescent="0.3">
      <c r="A43" s="51"/>
      <c r="B43" s="61" t="s">
        <v>420</v>
      </c>
      <c r="C43" s="74">
        <v>0</v>
      </c>
      <c r="D43" s="74">
        <v>0</v>
      </c>
      <c r="E43" s="74">
        <f t="shared" si="12"/>
        <v>0</v>
      </c>
      <c r="F43" s="74">
        <v>0</v>
      </c>
      <c r="G43" s="74">
        <v>0</v>
      </c>
      <c r="H43" s="68">
        <f t="shared" si="11"/>
        <v>0</v>
      </c>
    </row>
    <row r="44" spans="1:8" x14ac:dyDescent="0.3">
      <c r="A44" s="51"/>
      <c r="B44" s="61" t="s">
        <v>421</v>
      </c>
      <c r="C44" s="74">
        <v>0</v>
      </c>
      <c r="D44" s="74">
        <v>0</v>
      </c>
      <c r="E44" s="74">
        <f t="shared" si="12"/>
        <v>0</v>
      </c>
      <c r="F44" s="74">
        <v>0</v>
      </c>
      <c r="G44" s="74">
        <v>0</v>
      </c>
      <c r="H44" s="68">
        <f t="shared" si="11"/>
        <v>0</v>
      </c>
    </row>
    <row r="45" spans="1:8" x14ac:dyDescent="0.3">
      <c r="A45" s="51"/>
      <c r="B45" s="61"/>
      <c r="C45" s="74"/>
      <c r="D45" s="74"/>
      <c r="E45" s="74"/>
      <c r="F45" s="74"/>
      <c r="G45" s="74"/>
      <c r="H45" s="74"/>
    </row>
    <row r="46" spans="1:8" x14ac:dyDescent="0.3">
      <c r="A46" s="207" t="s">
        <v>422</v>
      </c>
      <c r="B46" s="225"/>
      <c r="C46" s="71">
        <f>+C47+C57+C66+C77</f>
        <v>38780534</v>
      </c>
      <c r="D46" s="71">
        <f t="shared" ref="D46:G46" si="13">+D47+D57+D66+D77</f>
        <v>295000</v>
      </c>
      <c r="E46" s="71">
        <f t="shared" si="13"/>
        <v>39075534</v>
      </c>
      <c r="F46" s="71">
        <f t="shared" si="13"/>
        <v>17955222</v>
      </c>
      <c r="G46" s="71">
        <f t="shared" si="13"/>
        <v>16980645.73</v>
      </c>
      <c r="H46" s="67">
        <f>+E46-F46</f>
        <v>21120312</v>
      </c>
    </row>
    <row r="47" spans="1:8" x14ac:dyDescent="0.3">
      <c r="A47" s="207" t="s">
        <v>390</v>
      </c>
      <c r="B47" s="225"/>
      <c r="C47" s="71">
        <f>SUM(C48:C55)</f>
        <v>0</v>
      </c>
      <c r="D47" s="71">
        <f t="shared" ref="D47:G47" si="14">SUM(D48:D55)</f>
        <v>0</v>
      </c>
      <c r="E47" s="71">
        <f t="shared" si="14"/>
        <v>0</v>
      </c>
      <c r="F47" s="71">
        <f t="shared" si="14"/>
        <v>0</v>
      </c>
      <c r="G47" s="71">
        <f t="shared" si="14"/>
        <v>0</v>
      </c>
      <c r="H47" s="67">
        <f>+E47-F47</f>
        <v>0</v>
      </c>
    </row>
    <row r="48" spans="1:8" x14ac:dyDescent="0.3">
      <c r="A48" s="51"/>
      <c r="B48" s="61" t="s">
        <v>391</v>
      </c>
      <c r="C48" s="74">
        <v>0</v>
      </c>
      <c r="D48" s="74">
        <v>0</v>
      </c>
      <c r="E48" s="74">
        <f>++C48+D48</f>
        <v>0</v>
      </c>
      <c r="F48" s="74">
        <v>0</v>
      </c>
      <c r="G48" s="74">
        <v>0</v>
      </c>
      <c r="H48" s="68">
        <f t="shared" ref="H48:H55" si="15">+E48-F48</f>
        <v>0</v>
      </c>
    </row>
    <row r="49" spans="1:8" x14ac:dyDescent="0.3">
      <c r="A49" s="51"/>
      <c r="B49" s="61" t="s">
        <v>392</v>
      </c>
      <c r="C49" s="74">
        <v>0</v>
      </c>
      <c r="D49" s="74">
        <v>0</v>
      </c>
      <c r="E49" s="74">
        <f t="shared" ref="E49:E55" si="16">++C49+D49</f>
        <v>0</v>
      </c>
      <c r="F49" s="74">
        <v>0</v>
      </c>
      <c r="G49" s="74">
        <v>0</v>
      </c>
      <c r="H49" s="68">
        <f t="shared" si="15"/>
        <v>0</v>
      </c>
    </row>
    <row r="50" spans="1:8" x14ac:dyDescent="0.3">
      <c r="A50" s="51"/>
      <c r="B50" s="61" t="s">
        <v>393</v>
      </c>
      <c r="C50" s="74">
        <v>0</v>
      </c>
      <c r="D50" s="74">
        <v>0</v>
      </c>
      <c r="E50" s="74">
        <f t="shared" si="16"/>
        <v>0</v>
      </c>
      <c r="F50" s="74">
        <v>0</v>
      </c>
      <c r="G50" s="74">
        <v>0</v>
      </c>
      <c r="H50" s="68">
        <f t="shared" si="15"/>
        <v>0</v>
      </c>
    </row>
    <row r="51" spans="1:8" x14ac:dyDescent="0.3">
      <c r="A51" s="51"/>
      <c r="B51" s="61" t="s">
        <v>394</v>
      </c>
      <c r="C51" s="74">
        <v>0</v>
      </c>
      <c r="D51" s="74">
        <v>0</v>
      </c>
      <c r="E51" s="74">
        <f t="shared" si="16"/>
        <v>0</v>
      </c>
      <c r="F51" s="74">
        <v>0</v>
      </c>
      <c r="G51" s="74">
        <v>0</v>
      </c>
      <c r="H51" s="68">
        <f t="shared" si="15"/>
        <v>0</v>
      </c>
    </row>
    <row r="52" spans="1:8" x14ac:dyDescent="0.3">
      <c r="A52" s="51"/>
      <c r="B52" s="61" t="s">
        <v>395</v>
      </c>
      <c r="C52" s="74">
        <v>0</v>
      </c>
      <c r="D52" s="74">
        <v>0</v>
      </c>
      <c r="E52" s="74">
        <f t="shared" si="16"/>
        <v>0</v>
      </c>
      <c r="F52" s="74">
        <v>0</v>
      </c>
      <c r="G52" s="74">
        <v>0</v>
      </c>
      <c r="H52" s="68">
        <f t="shared" si="15"/>
        <v>0</v>
      </c>
    </row>
    <row r="53" spans="1:8" x14ac:dyDescent="0.3">
      <c r="A53" s="51"/>
      <c r="B53" s="61" t="s">
        <v>396</v>
      </c>
      <c r="C53" s="74">
        <v>0</v>
      </c>
      <c r="D53" s="74">
        <v>0</v>
      </c>
      <c r="E53" s="74">
        <f t="shared" si="16"/>
        <v>0</v>
      </c>
      <c r="F53" s="74">
        <v>0</v>
      </c>
      <c r="G53" s="74">
        <v>0</v>
      </c>
      <c r="H53" s="68">
        <f t="shared" si="15"/>
        <v>0</v>
      </c>
    </row>
    <row r="54" spans="1:8" x14ac:dyDescent="0.3">
      <c r="A54" s="51"/>
      <c r="B54" s="61" t="s">
        <v>397</v>
      </c>
      <c r="C54" s="74">
        <v>0</v>
      </c>
      <c r="D54" s="74">
        <v>0</v>
      </c>
      <c r="E54" s="74">
        <f t="shared" si="16"/>
        <v>0</v>
      </c>
      <c r="F54" s="74">
        <v>0</v>
      </c>
      <c r="G54" s="74">
        <v>0</v>
      </c>
      <c r="H54" s="68">
        <f t="shared" si="15"/>
        <v>0</v>
      </c>
    </row>
    <row r="55" spans="1:8" x14ac:dyDescent="0.3">
      <c r="A55" s="51"/>
      <c r="B55" s="61" t="s">
        <v>398</v>
      </c>
      <c r="C55" s="74">
        <v>0</v>
      </c>
      <c r="D55" s="74">
        <v>0</v>
      </c>
      <c r="E55" s="74">
        <f t="shared" si="16"/>
        <v>0</v>
      </c>
      <c r="F55" s="74">
        <v>0</v>
      </c>
      <c r="G55" s="74">
        <v>0</v>
      </c>
      <c r="H55" s="68">
        <f t="shared" si="15"/>
        <v>0</v>
      </c>
    </row>
    <row r="56" spans="1:8" x14ac:dyDescent="0.3">
      <c r="A56" s="51"/>
      <c r="B56" s="61"/>
      <c r="C56" s="74"/>
      <c r="D56" s="74"/>
      <c r="E56" s="74"/>
      <c r="F56" s="74"/>
      <c r="G56" s="74"/>
      <c r="H56" s="74"/>
    </row>
    <row r="57" spans="1:8" x14ac:dyDescent="0.3">
      <c r="A57" s="207" t="s">
        <v>399</v>
      </c>
      <c r="B57" s="225"/>
      <c r="C57" s="71">
        <f>SUM(C58:C64)</f>
        <v>38780534</v>
      </c>
      <c r="D57" s="71">
        <f t="shared" ref="D57:G57" si="17">SUM(D58:D64)</f>
        <v>295000</v>
      </c>
      <c r="E57" s="71">
        <f t="shared" si="17"/>
        <v>39075534</v>
      </c>
      <c r="F57" s="71">
        <f t="shared" si="17"/>
        <v>17955222</v>
      </c>
      <c r="G57" s="71">
        <f t="shared" si="17"/>
        <v>16980645.73</v>
      </c>
      <c r="H57" s="67">
        <f>+E57-F57</f>
        <v>21120312</v>
      </c>
    </row>
    <row r="58" spans="1:8" x14ac:dyDescent="0.3">
      <c r="A58" s="51"/>
      <c r="B58" s="61" t="s">
        <v>400</v>
      </c>
      <c r="C58" s="74">
        <v>0</v>
      </c>
      <c r="D58" s="74">
        <v>0</v>
      </c>
      <c r="E58" s="74">
        <f>++C58+D58</f>
        <v>0</v>
      </c>
      <c r="F58" s="74">
        <v>0</v>
      </c>
      <c r="G58" s="74">
        <v>0</v>
      </c>
      <c r="H58" s="68">
        <f t="shared" ref="H58:H64" si="18">+E58-F58</f>
        <v>0</v>
      </c>
    </row>
    <row r="59" spans="1:8" x14ac:dyDescent="0.3">
      <c r="A59" s="51"/>
      <c r="B59" s="61" t="s">
        <v>401</v>
      </c>
      <c r="C59" s="74">
        <v>0</v>
      </c>
      <c r="D59" s="74">
        <v>0</v>
      </c>
      <c r="E59" s="74">
        <f t="shared" ref="E59:E64" si="19">++C59+D59</f>
        <v>0</v>
      </c>
      <c r="F59" s="74">
        <v>0</v>
      </c>
      <c r="G59" s="74">
        <v>0</v>
      </c>
      <c r="H59" s="68">
        <f t="shared" si="18"/>
        <v>0</v>
      </c>
    </row>
    <row r="60" spans="1:8" x14ac:dyDescent="0.3">
      <c r="A60" s="51"/>
      <c r="B60" s="61" t="s">
        <v>402</v>
      </c>
      <c r="C60" s="74">
        <v>0</v>
      </c>
      <c r="D60" s="74">
        <v>0</v>
      </c>
      <c r="E60" s="74">
        <f t="shared" si="19"/>
        <v>0</v>
      </c>
      <c r="F60" s="74">
        <v>0</v>
      </c>
      <c r="G60" s="74">
        <v>0</v>
      </c>
      <c r="H60" s="68">
        <f t="shared" si="18"/>
        <v>0</v>
      </c>
    </row>
    <row r="61" spans="1:8" x14ac:dyDescent="0.3">
      <c r="A61" s="51"/>
      <c r="B61" s="61" t="s">
        <v>403</v>
      </c>
      <c r="C61" s="74">
        <v>0</v>
      </c>
      <c r="D61" s="74">
        <v>0</v>
      </c>
      <c r="E61" s="74">
        <f t="shared" si="19"/>
        <v>0</v>
      </c>
      <c r="F61" s="74">
        <v>0</v>
      </c>
      <c r="G61" s="74">
        <v>0</v>
      </c>
      <c r="H61" s="68">
        <f t="shared" si="18"/>
        <v>0</v>
      </c>
    </row>
    <row r="62" spans="1:8" x14ac:dyDescent="0.3">
      <c r="A62" s="51"/>
      <c r="B62" s="61" t="s">
        <v>404</v>
      </c>
      <c r="C62" s="74">
        <v>38780534</v>
      </c>
      <c r="D62" s="74">
        <v>295000</v>
      </c>
      <c r="E62" s="74">
        <f t="shared" si="19"/>
        <v>39075534</v>
      </c>
      <c r="F62" s="74">
        <v>17955222</v>
      </c>
      <c r="G62" s="74">
        <v>16980645.73</v>
      </c>
      <c r="H62" s="68">
        <f t="shared" si="18"/>
        <v>21120312</v>
      </c>
    </row>
    <row r="63" spans="1:8" x14ac:dyDescent="0.3">
      <c r="A63" s="51"/>
      <c r="B63" s="61" t="s">
        <v>405</v>
      </c>
      <c r="C63" s="74">
        <v>0</v>
      </c>
      <c r="D63" s="74">
        <v>0</v>
      </c>
      <c r="E63" s="74">
        <f t="shared" si="19"/>
        <v>0</v>
      </c>
      <c r="F63" s="74">
        <v>0</v>
      </c>
      <c r="G63" s="74">
        <v>0</v>
      </c>
      <c r="H63" s="68">
        <f t="shared" si="18"/>
        <v>0</v>
      </c>
    </row>
    <row r="64" spans="1:8" x14ac:dyDescent="0.3">
      <c r="A64" s="51"/>
      <c r="B64" s="61" t="s">
        <v>406</v>
      </c>
      <c r="C64" s="74">
        <v>0</v>
      </c>
      <c r="D64" s="74">
        <v>0</v>
      </c>
      <c r="E64" s="74">
        <f t="shared" si="19"/>
        <v>0</v>
      </c>
      <c r="F64" s="74">
        <v>0</v>
      </c>
      <c r="G64" s="74">
        <v>0</v>
      </c>
      <c r="H64" s="68">
        <f t="shared" si="18"/>
        <v>0</v>
      </c>
    </row>
    <row r="65" spans="1:8" x14ac:dyDescent="0.3">
      <c r="A65" s="51"/>
      <c r="B65" s="61"/>
      <c r="C65" s="74"/>
      <c r="D65" s="74"/>
      <c r="E65" s="74"/>
      <c r="F65" s="74"/>
      <c r="G65" s="74"/>
      <c r="H65" s="74"/>
    </row>
    <row r="66" spans="1:8" x14ac:dyDescent="0.3">
      <c r="A66" s="207" t="s">
        <v>407</v>
      </c>
      <c r="B66" s="225"/>
      <c r="C66" s="71">
        <f>SUM(C67:C75)</f>
        <v>0</v>
      </c>
      <c r="D66" s="71">
        <f t="shared" ref="D66:G66" si="20">SUM(D67:D75)</f>
        <v>0</v>
      </c>
      <c r="E66" s="71">
        <f t="shared" si="20"/>
        <v>0</v>
      </c>
      <c r="F66" s="71">
        <f t="shared" si="20"/>
        <v>0</v>
      </c>
      <c r="G66" s="71">
        <f t="shared" si="20"/>
        <v>0</v>
      </c>
      <c r="H66" s="67">
        <f>+E66-F66</f>
        <v>0</v>
      </c>
    </row>
    <row r="67" spans="1:8" x14ac:dyDescent="0.3">
      <c r="A67" s="51"/>
      <c r="B67" s="61" t="s">
        <v>408</v>
      </c>
      <c r="C67" s="74">
        <v>0</v>
      </c>
      <c r="D67" s="74">
        <v>0</v>
      </c>
      <c r="E67" s="74">
        <f>++C67+D67</f>
        <v>0</v>
      </c>
      <c r="F67" s="74">
        <v>0</v>
      </c>
      <c r="G67" s="74">
        <v>0</v>
      </c>
      <c r="H67" s="68">
        <f t="shared" ref="H67:H75" si="21">+E67-F67</f>
        <v>0</v>
      </c>
    </row>
    <row r="68" spans="1:8" x14ac:dyDescent="0.3">
      <c r="A68" s="51"/>
      <c r="B68" s="61" t="s">
        <v>409</v>
      </c>
      <c r="C68" s="74">
        <v>0</v>
      </c>
      <c r="D68" s="74">
        <v>0</v>
      </c>
      <c r="E68" s="74">
        <f t="shared" ref="E68:E75" si="22">++C68+D68</f>
        <v>0</v>
      </c>
      <c r="F68" s="74">
        <v>0</v>
      </c>
      <c r="G68" s="74">
        <v>0</v>
      </c>
      <c r="H68" s="68">
        <f t="shared" si="21"/>
        <v>0</v>
      </c>
    </row>
    <row r="69" spans="1:8" x14ac:dyDescent="0.3">
      <c r="A69" s="51"/>
      <c r="B69" s="61" t="s">
        <v>410</v>
      </c>
      <c r="C69" s="74">
        <v>0</v>
      </c>
      <c r="D69" s="74">
        <v>0</v>
      </c>
      <c r="E69" s="74">
        <f t="shared" si="22"/>
        <v>0</v>
      </c>
      <c r="F69" s="74">
        <v>0</v>
      </c>
      <c r="G69" s="74">
        <v>0</v>
      </c>
      <c r="H69" s="68">
        <f t="shared" si="21"/>
        <v>0</v>
      </c>
    </row>
    <row r="70" spans="1:8" x14ac:dyDescent="0.3">
      <c r="A70" s="51"/>
      <c r="B70" s="61" t="s">
        <v>411</v>
      </c>
      <c r="C70" s="74">
        <v>0</v>
      </c>
      <c r="D70" s="74">
        <v>0</v>
      </c>
      <c r="E70" s="74">
        <f t="shared" si="22"/>
        <v>0</v>
      </c>
      <c r="F70" s="74">
        <v>0</v>
      </c>
      <c r="G70" s="74">
        <v>0</v>
      </c>
      <c r="H70" s="68">
        <f t="shared" si="21"/>
        <v>0</v>
      </c>
    </row>
    <row r="71" spans="1:8" x14ac:dyDescent="0.3">
      <c r="A71" s="51"/>
      <c r="B71" s="61" t="s">
        <v>412</v>
      </c>
      <c r="C71" s="74">
        <v>0</v>
      </c>
      <c r="D71" s="74">
        <v>0</v>
      </c>
      <c r="E71" s="74">
        <f t="shared" si="22"/>
        <v>0</v>
      </c>
      <c r="F71" s="74">
        <v>0</v>
      </c>
      <c r="G71" s="74">
        <v>0</v>
      </c>
      <c r="H71" s="68">
        <f t="shared" si="21"/>
        <v>0</v>
      </c>
    </row>
    <row r="72" spans="1:8" x14ac:dyDescent="0.3">
      <c r="A72" s="51"/>
      <c r="B72" s="61" t="s">
        <v>413</v>
      </c>
      <c r="C72" s="74">
        <v>0</v>
      </c>
      <c r="D72" s="74">
        <v>0</v>
      </c>
      <c r="E72" s="74">
        <f t="shared" si="22"/>
        <v>0</v>
      </c>
      <c r="F72" s="74">
        <v>0</v>
      </c>
      <c r="G72" s="74">
        <v>0</v>
      </c>
      <c r="H72" s="68">
        <f t="shared" si="21"/>
        <v>0</v>
      </c>
    </row>
    <row r="73" spans="1:8" x14ac:dyDescent="0.3">
      <c r="A73" s="51"/>
      <c r="B73" s="61" t="s">
        <v>414</v>
      </c>
      <c r="C73" s="74">
        <v>0</v>
      </c>
      <c r="D73" s="74">
        <v>0</v>
      </c>
      <c r="E73" s="74">
        <f t="shared" si="22"/>
        <v>0</v>
      </c>
      <c r="F73" s="74">
        <v>0</v>
      </c>
      <c r="G73" s="74">
        <v>0</v>
      </c>
      <c r="H73" s="68">
        <f t="shared" si="21"/>
        <v>0</v>
      </c>
    </row>
    <row r="74" spans="1:8" x14ac:dyDescent="0.3">
      <c r="A74" s="51"/>
      <c r="B74" s="61" t="s">
        <v>415</v>
      </c>
      <c r="C74" s="74">
        <v>0</v>
      </c>
      <c r="D74" s="74">
        <v>0</v>
      </c>
      <c r="E74" s="74">
        <f t="shared" si="22"/>
        <v>0</v>
      </c>
      <c r="F74" s="74">
        <v>0</v>
      </c>
      <c r="G74" s="74">
        <v>0</v>
      </c>
      <c r="H74" s="68">
        <f t="shared" si="21"/>
        <v>0</v>
      </c>
    </row>
    <row r="75" spans="1:8" x14ac:dyDescent="0.3">
      <c r="A75" s="51"/>
      <c r="B75" s="61" t="s">
        <v>416</v>
      </c>
      <c r="C75" s="74">
        <v>0</v>
      </c>
      <c r="D75" s="74">
        <v>0</v>
      </c>
      <c r="E75" s="74">
        <f t="shared" si="22"/>
        <v>0</v>
      </c>
      <c r="F75" s="74">
        <v>0</v>
      </c>
      <c r="G75" s="74">
        <v>0</v>
      </c>
      <c r="H75" s="68">
        <f t="shared" si="21"/>
        <v>0</v>
      </c>
    </row>
    <row r="76" spans="1:8" x14ac:dyDescent="0.3">
      <c r="A76" s="51"/>
      <c r="B76" s="61"/>
      <c r="C76" s="74"/>
      <c r="D76" s="74"/>
      <c r="E76" s="74"/>
      <c r="F76" s="74"/>
      <c r="G76" s="74"/>
      <c r="H76" s="74"/>
    </row>
    <row r="77" spans="1:8" ht="21.75" customHeight="1" x14ac:dyDescent="0.3">
      <c r="A77" s="246" t="s">
        <v>417</v>
      </c>
      <c r="B77" s="248"/>
      <c r="C77" s="71">
        <f>SUM(C78:C81)</f>
        <v>0</v>
      </c>
      <c r="D77" s="71">
        <f t="shared" ref="D77:G77" si="23">SUM(D78:D81)</f>
        <v>0</v>
      </c>
      <c r="E77" s="71">
        <f t="shared" si="23"/>
        <v>0</v>
      </c>
      <c r="F77" s="71">
        <f t="shared" si="23"/>
        <v>0</v>
      </c>
      <c r="G77" s="71">
        <f t="shared" si="23"/>
        <v>0</v>
      </c>
      <c r="H77" s="67">
        <f>+E77-F77</f>
        <v>0</v>
      </c>
    </row>
    <row r="78" spans="1:8" ht="20.399999999999999" x14ac:dyDescent="0.3">
      <c r="A78" s="51"/>
      <c r="B78" s="56" t="s">
        <v>418</v>
      </c>
      <c r="C78" s="74">
        <v>0</v>
      </c>
      <c r="D78" s="74">
        <v>0</v>
      </c>
      <c r="E78" s="74">
        <f>++C78+D78</f>
        <v>0</v>
      </c>
      <c r="F78" s="74">
        <v>0</v>
      </c>
      <c r="G78" s="74">
        <v>0</v>
      </c>
      <c r="H78" s="68">
        <f t="shared" ref="H78:H81" si="24">+E78-F78</f>
        <v>0</v>
      </c>
    </row>
    <row r="79" spans="1:8" ht="20.399999999999999" x14ac:dyDescent="0.3">
      <c r="A79" s="51"/>
      <c r="B79" s="56" t="s">
        <v>419</v>
      </c>
      <c r="C79" s="74">
        <v>0</v>
      </c>
      <c r="D79" s="74">
        <v>0</v>
      </c>
      <c r="E79" s="74">
        <f t="shared" ref="E79:E81" si="25">++C79+D79</f>
        <v>0</v>
      </c>
      <c r="F79" s="74">
        <v>0</v>
      </c>
      <c r="G79" s="74">
        <v>0</v>
      </c>
      <c r="H79" s="68">
        <f t="shared" si="24"/>
        <v>0</v>
      </c>
    </row>
    <row r="80" spans="1:8" x14ac:dyDescent="0.3">
      <c r="A80" s="51"/>
      <c r="B80" s="56" t="s">
        <v>420</v>
      </c>
      <c r="C80" s="74">
        <v>0</v>
      </c>
      <c r="D80" s="74">
        <v>0</v>
      </c>
      <c r="E80" s="74">
        <f t="shared" si="25"/>
        <v>0</v>
      </c>
      <c r="F80" s="74">
        <v>0</v>
      </c>
      <c r="G80" s="74">
        <v>0</v>
      </c>
      <c r="H80" s="68">
        <f t="shared" si="24"/>
        <v>0</v>
      </c>
    </row>
    <row r="81" spans="1:8" x14ac:dyDescent="0.3">
      <c r="A81" s="51"/>
      <c r="B81" s="61" t="s">
        <v>421</v>
      </c>
      <c r="C81" s="74">
        <v>0</v>
      </c>
      <c r="D81" s="74">
        <v>0</v>
      </c>
      <c r="E81" s="74">
        <f t="shared" si="25"/>
        <v>0</v>
      </c>
      <c r="F81" s="74">
        <v>0</v>
      </c>
      <c r="G81" s="74">
        <v>0</v>
      </c>
      <c r="H81" s="68">
        <f t="shared" si="24"/>
        <v>0</v>
      </c>
    </row>
    <row r="82" spans="1:8" x14ac:dyDescent="0.3">
      <c r="A82" s="51"/>
      <c r="B82" s="61"/>
      <c r="C82" s="74"/>
      <c r="D82" s="74"/>
      <c r="E82" s="74"/>
      <c r="F82" s="74"/>
      <c r="G82" s="74"/>
      <c r="H82" s="74"/>
    </row>
    <row r="83" spans="1:8" x14ac:dyDescent="0.3">
      <c r="A83" s="207" t="s">
        <v>374</v>
      </c>
      <c r="B83" s="225"/>
      <c r="C83" s="71">
        <f>+C9+C46</f>
        <v>97629265</v>
      </c>
      <c r="D83" s="71">
        <f t="shared" ref="D83:G83" si="26">+D9+D46</f>
        <v>470000</v>
      </c>
      <c r="E83" s="71">
        <f t="shared" si="26"/>
        <v>98099265</v>
      </c>
      <c r="F83" s="71">
        <f t="shared" si="26"/>
        <v>36851273</v>
      </c>
      <c r="G83" s="71">
        <f t="shared" si="26"/>
        <v>33987140.469999999</v>
      </c>
      <c r="H83" s="67">
        <f>+E83-F83</f>
        <v>61247992</v>
      </c>
    </row>
    <row r="84" spans="1:8" ht="15" thickBot="1" x14ac:dyDescent="0.35">
      <c r="A84" s="57"/>
      <c r="B84" s="62"/>
      <c r="C84" s="113"/>
      <c r="D84" s="113"/>
      <c r="E84" s="113"/>
      <c r="F84" s="113"/>
      <c r="G84" s="113"/>
      <c r="H84" s="113"/>
    </row>
  </sheetData>
  <mergeCells count="20">
    <mergeCell ref="B1:H1"/>
    <mergeCell ref="A6:B7"/>
    <mergeCell ref="C6:G6"/>
    <mergeCell ref="H6:H7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74803149606299213" bottom="0.74803149606299213" header="0.31496062992125984" footer="0.31496062992125984"/>
  <pageSetup scale="74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3" workbookViewId="0">
      <selection activeCell="C36" sqref="C36"/>
    </sheetView>
  </sheetViews>
  <sheetFormatPr baseColWidth="10" defaultRowHeight="14.4" x14ac:dyDescent="0.3"/>
  <cols>
    <col min="1" max="1" width="41.109375" style="11" customWidth="1"/>
    <col min="2" max="2" width="14.6640625" customWidth="1"/>
    <col min="3" max="3" width="13.6640625" customWidth="1"/>
    <col min="4" max="6" width="11.6640625" bestFit="1" customWidth="1"/>
    <col min="7" max="7" width="14.44140625" customWidth="1"/>
  </cols>
  <sheetData>
    <row r="1" spans="1:7" x14ac:dyDescent="0.3">
      <c r="A1" s="255" t="s">
        <v>448</v>
      </c>
      <c r="B1" s="249"/>
      <c r="C1" s="249"/>
      <c r="D1" s="249"/>
      <c r="E1" s="249"/>
      <c r="F1" s="249"/>
      <c r="G1" s="250"/>
    </row>
    <row r="2" spans="1:7" x14ac:dyDescent="0.3">
      <c r="A2" s="255" t="s">
        <v>446</v>
      </c>
      <c r="B2" s="249"/>
      <c r="C2" s="249"/>
      <c r="D2" s="249"/>
      <c r="E2" s="249"/>
      <c r="F2" s="249"/>
      <c r="G2" s="250"/>
    </row>
    <row r="3" spans="1:7" x14ac:dyDescent="0.3">
      <c r="A3" s="255" t="s">
        <v>423</v>
      </c>
      <c r="B3" s="249"/>
      <c r="C3" s="249"/>
      <c r="D3" s="249"/>
      <c r="E3" s="249"/>
      <c r="F3" s="249"/>
      <c r="G3" s="250"/>
    </row>
    <row r="4" spans="1:7" x14ac:dyDescent="0.3">
      <c r="A4" s="255" t="s">
        <v>459</v>
      </c>
      <c r="B4" s="249"/>
      <c r="C4" s="249"/>
      <c r="D4" s="249"/>
      <c r="E4" s="249"/>
      <c r="F4" s="249"/>
      <c r="G4" s="250"/>
    </row>
    <row r="5" spans="1:7" ht="15" thickBot="1" x14ac:dyDescent="0.35">
      <c r="A5" s="253" t="s">
        <v>0</v>
      </c>
      <c r="B5" s="256"/>
      <c r="C5" s="256"/>
      <c r="D5" s="256"/>
      <c r="E5" s="256"/>
      <c r="F5" s="256"/>
      <c r="G5" s="257"/>
    </row>
    <row r="6" spans="1:7" ht="15" thickBot="1" x14ac:dyDescent="0.35">
      <c r="A6" s="145" t="s">
        <v>1</v>
      </c>
      <c r="B6" s="165" t="s">
        <v>295</v>
      </c>
      <c r="C6" s="166"/>
      <c r="D6" s="166"/>
      <c r="E6" s="166"/>
      <c r="F6" s="167"/>
      <c r="G6" s="145" t="s">
        <v>296</v>
      </c>
    </row>
    <row r="7" spans="1:7" ht="21" thickBot="1" x14ac:dyDescent="0.35">
      <c r="A7" s="147"/>
      <c r="B7" s="3" t="s">
        <v>184</v>
      </c>
      <c r="C7" s="3" t="s">
        <v>297</v>
      </c>
      <c r="D7" s="3" t="s">
        <v>298</v>
      </c>
      <c r="E7" s="3" t="s">
        <v>424</v>
      </c>
      <c r="F7" s="3" t="s">
        <v>202</v>
      </c>
      <c r="G7" s="147"/>
    </row>
    <row r="8" spans="1:7" x14ac:dyDescent="0.3">
      <c r="A8" s="63" t="s">
        <v>425</v>
      </c>
      <c r="B8" s="69">
        <f>+B9+B10+B11+B14+B15+B18</f>
        <v>58848731</v>
      </c>
      <c r="C8" s="69">
        <f t="shared" ref="C8:F8" si="0">+C9+C10+C11+C14+C15+C18</f>
        <v>175000</v>
      </c>
      <c r="D8" s="69">
        <f t="shared" si="0"/>
        <v>59023731</v>
      </c>
      <c r="E8" s="69">
        <f t="shared" si="0"/>
        <v>18896051</v>
      </c>
      <c r="F8" s="69">
        <f t="shared" si="0"/>
        <v>17006494.739999998</v>
      </c>
      <c r="G8" s="69">
        <f>+D8-E8</f>
        <v>40127680</v>
      </c>
    </row>
    <row r="9" spans="1:7" x14ac:dyDescent="0.3">
      <c r="A9" s="64" t="s">
        <v>426</v>
      </c>
      <c r="B9" s="69">
        <v>58848731</v>
      </c>
      <c r="C9" s="67">
        <v>175000</v>
      </c>
      <c r="D9" s="67">
        <f>++B9+C9</f>
        <v>59023731</v>
      </c>
      <c r="E9" s="67">
        <v>18896051</v>
      </c>
      <c r="F9" s="67">
        <v>17006494.739999998</v>
      </c>
      <c r="G9" s="70">
        <f t="shared" ref="G9:G10" si="1">+D9-E9</f>
        <v>40127680</v>
      </c>
    </row>
    <row r="10" spans="1:7" x14ac:dyDescent="0.3">
      <c r="A10" s="64" t="s">
        <v>427</v>
      </c>
      <c r="B10" s="69">
        <v>0</v>
      </c>
      <c r="C10" s="67">
        <v>0</v>
      </c>
      <c r="D10" s="67">
        <f t="shared" ref="D10:D18" si="2">++B10+C10</f>
        <v>0</v>
      </c>
      <c r="E10" s="67">
        <v>0</v>
      </c>
      <c r="F10" s="67">
        <v>0</v>
      </c>
      <c r="G10" s="70">
        <f t="shared" si="1"/>
        <v>0</v>
      </c>
    </row>
    <row r="11" spans="1:7" x14ac:dyDescent="0.3">
      <c r="A11" s="64" t="s">
        <v>428</v>
      </c>
      <c r="B11" s="70">
        <f>+B12+B13</f>
        <v>0</v>
      </c>
      <c r="C11" s="70">
        <f t="shared" ref="C11:F11" si="3">+C12+C13</f>
        <v>0</v>
      </c>
      <c r="D11" s="67">
        <f t="shared" si="2"/>
        <v>0</v>
      </c>
      <c r="E11" s="70">
        <f t="shared" si="3"/>
        <v>0</v>
      </c>
      <c r="F11" s="70">
        <f t="shared" si="3"/>
        <v>0</v>
      </c>
      <c r="G11" s="70">
        <f>+D11-E11</f>
        <v>0</v>
      </c>
    </row>
    <row r="12" spans="1:7" x14ac:dyDescent="0.3">
      <c r="A12" s="64" t="s">
        <v>429</v>
      </c>
      <c r="B12" s="69">
        <v>0</v>
      </c>
      <c r="C12" s="67">
        <v>0</v>
      </c>
      <c r="D12" s="67">
        <f t="shared" si="2"/>
        <v>0</v>
      </c>
      <c r="E12" s="67">
        <v>0</v>
      </c>
      <c r="F12" s="67">
        <v>0</v>
      </c>
      <c r="G12" s="70">
        <f t="shared" ref="G12:G18" si="4">+D12-E12</f>
        <v>0</v>
      </c>
    </row>
    <row r="13" spans="1:7" x14ac:dyDescent="0.3">
      <c r="A13" s="64" t="s">
        <v>430</v>
      </c>
      <c r="B13" s="69">
        <v>0</v>
      </c>
      <c r="C13" s="67">
        <v>0</v>
      </c>
      <c r="D13" s="67">
        <f t="shared" si="2"/>
        <v>0</v>
      </c>
      <c r="E13" s="67">
        <v>0</v>
      </c>
      <c r="F13" s="67">
        <v>0</v>
      </c>
      <c r="G13" s="70">
        <f t="shared" si="4"/>
        <v>0</v>
      </c>
    </row>
    <row r="14" spans="1:7" x14ac:dyDescent="0.3">
      <c r="A14" s="64" t="s">
        <v>431</v>
      </c>
      <c r="B14" s="69">
        <v>0</v>
      </c>
      <c r="C14" s="67">
        <v>0</v>
      </c>
      <c r="D14" s="67">
        <f t="shared" si="2"/>
        <v>0</v>
      </c>
      <c r="E14" s="67">
        <v>0</v>
      </c>
      <c r="F14" s="67">
        <v>0</v>
      </c>
      <c r="G14" s="70">
        <f t="shared" si="4"/>
        <v>0</v>
      </c>
    </row>
    <row r="15" spans="1:7" ht="20.399999999999999" x14ac:dyDescent="0.3">
      <c r="A15" s="64" t="s">
        <v>432</v>
      </c>
      <c r="B15" s="70">
        <f>+B16+B17</f>
        <v>0</v>
      </c>
      <c r="C15" s="70">
        <f t="shared" ref="C15:F15" si="5">+C16+C17</f>
        <v>0</v>
      </c>
      <c r="D15" s="67">
        <f t="shared" si="2"/>
        <v>0</v>
      </c>
      <c r="E15" s="70">
        <f t="shared" si="5"/>
        <v>0</v>
      </c>
      <c r="F15" s="70">
        <f t="shared" si="5"/>
        <v>0</v>
      </c>
      <c r="G15" s="70">
        <f t="shared" si="4"/>
        <v>0</v>
      </c>
    </row>
    <row r="16" spans="1:7" x14ac:dyDescent="0.3">
      <c r="A16" s="64" t="s">
        <v>433</v>
      </c>
      <c r="B16" s="69">
        <v>0</v>
      </c>
      <c r="C16" s="67">
        <v>0</v>
      </c>
      <c r="D16" s="67">
        <f t="shared" si="2"/>
        <v>0</v>
      </c>
      <c r="E16" s="67">
        <v>0</v>
      </c>
      <c r="F16" s="67">
        <v>0</v>
      </c>
      <c r="G16" s="70">
        <f t="shared" si="4"/>
        <v>0</v>
      </c>
    </row>
    <row r="17" spans="1:7" x14ac:dyDescent="0.3">
      <c r="A17" s="64" t="s">
        <v>434</v>
      </c>
      <c r="B17" s="69">
        <v>0</v>
      </c>
      <c r="C17" s="67">
        <v>0</v>
      </c>
      <c r="D17" s="67">
        <f t="shared" si="2"/>
        <v>0</v>
      </c>
      <c r="E17" s="67">
        <v>0</v>
      </c>
      <c r="F17" s="67">
        <v>0</v>
      </c>
      <c r="G17" s="70">
        <f t="shared" si="4"/>
        <v>0</v>
      </c>
    </row>
    <row r="18" spans="1:7" x14ac:dyDescent="0.3">
      <c r="A18" s="64" t="s">
        <v>435</v>
      </c>
      <c r="B18" s="69">
        <v>0</v>
      </c>
      <c r="C18" s="67">
        <v>0</v>
      </c>
      <c r="D18" s="67">
        <f t="shared" si="2"/>
        <v>0</v>
      </c>
      <c r="E18" s="67">
        <v>0</v>
      </c>
      <c r="F18" s="67">
        <v>0</v>
      </c>
      <c r="G18" s="70">
        <f t="shared" si="4"/>
        <v>0</v>
      </c>
    </row>
    <row r="19" spans="1:7" x14ac:dyDescent="0.3">
      <c r="A19" s="64"/>
      <c r="B19" s="69"/>
      <c r="C19" s="67"/>
      <c r="D19" s="67"/>
      <c r="E19" s="67"/>
      <c r="F19" s="67"/>
      <c r="G19" s="67"/>
    </row>
    <row r="20" spans="1:7" x14ac:dyDescent="0.3">
      <c r="A20" s="63" t="s">
        <v>436</v>
      </c>
      <c r="B20" s="69">
        <f>+B21+B22+B23+B26+B27+B30</f>
        <v>38780534</v>
      </c>
      <c r="C20" s="69">
        <f t="shared" ref="C20:F20" si="6">+C21+C22+C23+C26+C27+C30</f>
        <v>295000</v>
      </c>
      <c r="D20" s="69">
        <f t="shared" si="6"/>
        <v>39075534</v>
      </c>
      <c r="E20" s="69">
        <f t="shared" si="6"/>
        <v>17955222</v>
      </c>
      <c r="F20" s="69">
        <f t="shared" si="6"/>
        <v>16980645.73</v>
      </c>
      <c r="G20" s="69">
        <f>+D20-E20</f>
        <v>21120312</v>
      </c>
    </row>
    <row r="21" spans="1:7" x14ac:dyDescent="0.3">
      <c r="A21" s="64" t="s">
        <v>426</v>
      </c>
      <c r="B21" s="69">
        <v>38780534</v>
      </c>
      <c r="C21" s="67">
        <v>295000</v>
      </c>
      <c r="D21" s="67">
        <f>++B21+C21</f>
        <v>39075534</v>
      </c>
      <c r="E21" s="67">
        <v>17955222</v>
      </c>
      <c r="F21" s="67">
        <v>16980645.73</v>
      </c>
      <c r="G21" s="70">
        <f t="shared" ref="G21:G22" si="7">+D21-E21</f>
        <v>21120312</v>
      </c>
    </row>
    <row r="22" spans="1:7" x14ac:dyDescent="0.3">
      <c r="A22" s="64" t="s">
        <v>427</v>
      </c>
      <c r="B22" s="69">
        <v>0</v>
      </c>
      <c r="C22" s="67">
        <v>0</v>
      </c>
      <c r="D22" s="67">
        <f t="shared" ref="D22:D30" si="8">++B22+C22</f>
        <v>0</v>
      </c>
      <c r="E22" s="67">
        <v>0</v>
      </c>
      <c r="F22" s="67">
        <v>0</v>
      </c>
      <c r="G22" s="70">
        <f t="shared" si="7"/>
        <v>0</v>
      </c>
    </row>
    <row r="23" spans="1:7" x14ac:dyDescent="0.3">
      <c r="A23" s="64" t="s">
        <v>428</v>
      </c>
      <c r="B23" s="70">
        <f>+B24+B25</f>
        <v>0</v>
      </c>
      <c r="C23" s="70">
        <f t="shared" ref="C23:F23" si="9">+C24+C25</f>
        <v>0</v>
      </c>
      <c r="D23" s="67">
        <f t="shared" si="8"/>
        <v>0</v>
      </c>
      <c r="E23" s="70">
        <f t="shared" si="9"/>
        <v>0</v>
      </c>
      <c r="F23" s="70">
        <f t="shared" si="9"/>
        <v>0</v>
      </c>
      <c r="G23" s="70">
        <f>+D23-E23</f>
        <v>0</v>
      </c>
    </row>
    <row r="24" spans="1:7" x14ac:dyDescent="0.3">
      <c r="A24" s="64" t="s">
        <v>429</v>
      </c>
      <c r="B24" s="69">
        <v>0</v>
      </c>
      <c r="C24" s="67">
        <v>0</v>
      </c>
      <c r="D24" s="67">
        <f t="shared" si="8"/>
        <v>0</v>
      </c>
      <c r="E24" s="67">
        <v>0</v>
      </c>
      <c r="F24" s="67">
        <v>0</v>
      </c>
      <c r="G24" s="70">
        <f t="shared" ref="G24:G30" si="10">+D24-E24</f>
        <v>0</v>
      </c>
    </row>
    <row r="25" spans="1:7" x14ac:dyDescent="0.3">
      <c r="A25" s="64" t="s">
        <v>430</v>
      </c>
      <c r="B25" s="69">
        <v>0</v>
      </c>
      <c r="C25" s="67">
        <v>0</v>
      </c>
      <c r="D25" s="67">
        <f t="shared" si="8"/>
        <v>0</v>
      </c>
      <c r="E25" s="67">
        <v>0</v>
      </c>
      <c r="F25" s="67">
        <v>0</v>
      </c>
      <c r="G25" s="70">
        <f t="shared" si="10"/>
        <v>0</v>
      </c>
    </row>
    <row r="26" spans="1:7" x14ac:dyDescent="0.3">
      <c r="A26" s="64" t="s">
        <v>431</v>
      </c>
      <c r="B26" s="69">
        <v>0</v>
      </c>
      <c r="C26" s="67">
        <v>0</v>
      </c>
      <c r="D26" s="67">
        <f t="shared" si="8"/>
        <v>0</v>
      </c>
      <c r="E26" s="67">
        <v>0</v>
      </c>
      <c r="F26" s="67">
        <v>0</v>
      </c>
      <c r="G26" s="70">
        <f t="shared" si="10"/>
        <v>0</v>
      </c>
    </row>
    <row r="27" spans="1:7" ht="20.399999999999999" x14ac:dyDescent="0.3">
      <c r="A27" s="64" t="s">
        <v>432</v>
      </c>
      <c r="B27" s="70">
        <f>+B28+B29</f>
        <v>0</v>
      </c>
      <c r="C27" s="70">
        <f t="shared" ref="C27:F27" si="11">+C28+C29</f>
        <v>0</v>
      </c>
      <c r="D27" s="67">
        <f t="shared" si="8"/>
        <v>0</v>
      </c>
      <c r="E27" s="70">
        <f t="shared" si="11"/>
        <v>0</v>
      </c>
      <c r="F27" s="70">
        <f t="shared" si="11"/>
        <v>0</v>
      </c>
      <c r="G27" s="70">
        <f t="shared" si="10"/>
        <v>0</v>
      </c>
    </row>
    <row r="28" spans="1:7" x14ac:dyDescent="0.3">
      <c r="A28" s="64" t="s">
        <v>433</v>
      </c>
      <c r="B28" s="69">
        <v>0</v>
      </c>
      <c r="C28" s="67">
        <v>0</v>
      </c>
      <c r="D28" s="67">
        <f t="shared" si="8"/>
        <v>0</v>
      </c>
      <c r="E28" s="67">
        <v>0</v>
      </c>
      <c r="F28" s="67">
        <v>0</v>
      </c>
      <c r="G28" s="70">
        <f t="shared" si="10"/>
        <v>0</v>
      </c>
    </row>
    <row r="29" spans="1:7" x14ac:dyDescent="0.3">
      <c r="A29" s="64" t="s">
        <v>434</v>
      </c>
      <c r="B29" s="69">
        <v>0</v>
      </c>
      <c r="C29" s="67">
        <v>0</v>
      </c>
      <c r="D29" s="67">
        <f t="shared" si="8"/>
        <v>0</v>
      </c>
      <c r="E29" s="67">
        <v>0</v>
      </c>
      <c r="F29" s="67">
        <v>0</v>
      </c>
      <c r="G29" s="70">
        <f t="shared" si="10"/>
        <v>0</v>
      </c>
    </row>
    <row r="30" spans="1:7" x14ac:dyDescent="0.3">
      <c r="A30" s="64" t="s">
        <v>435</v>
      </c>
      <c r="B30" s="69">
        <v>0</v>
      </c>
      <c r="C30" s="67">
        <v>0</v>
      </c>
      <c r="D30" s="67">
        <f t="shared" si="8"/>
        <v>0</v>
      </c>
      <c r="E30" s="67">
        <v>0</v>
      </c>
      <c r="F30" s="67">
        <v>0</v>
      </c>
      <c r="G30" s="70">
        <f t="shared" si="10"/>
        <v>0</v>
      </c>
    </row>
    <row r="31" spans="1:7" x14ac:dyDescent="0.3">
      <c r="A31" s="63" t="s">
        <v>437</v>
      </c>
      <c r="B31" s="69">
        <f>+B8+B20</f>
        <v>97629265</v>
      </c>
      <c r="C31" s="69">
        <f t="shared" ref="C31:F31" si="12">+C8+C20</f>
        <v>470000</v>
      </c>
      <c r="D31" s="69">
        <f t="shared" si="12"/>
        <v>98099265</v>
      </c>
      <c r="E31" s="69">
        <f t="shared" si="12"/>
        <v>36851273</v>
      </c>
      <c r="F31" s="69">
        <f t="shared" si="12"/>
        <v>33987140.469999999</v>
      </c>
      <c r="G31" s="69">
        <f>+D31-E31</f>
        <v>61247992</v>
      </c>
    </row>
    <row r="32" spans="1:7" ht="15" thickBot="1" x14ac:dyDescent="0.35">
      <c r="A32" s="65"/>
      <c r="B32" s="114"/>
      <c r="C32" s="115"/>
      <c r="D32" s="115"/>
      <c r="E32" s="115"/>
      <c r="F32" s="115"/>
      <c r="G32" s="115"/>
    </row>
  </sheetData>
  <mergeCells count="8">
    <mergeCell ref="A1:G1"/>
    <mergeCell ref="A6:A7"/>
    <mergeCell ref="B6:F6"/>
    <mergeCell ref="G6:G7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D11: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 I-F1 ESFD</vt:lpstr>
      <vt:lpstr>F-2 InfAnaDeudaPubOP</vt:lpstr>
      <vt:lpstr>F-3 InfAnaObligDifFinan</vt:lpstr>
      <vt:lpstr>F-4 BalancePresupuestario</vt:lpstr>
      <vt:lpstr>F-5 EAID</vt:lpstr>
      <vt:lpstr>F-6a  EAEPED-COG</vt:lpstr>
      <vt:lpstr>F-6b EAEPED-CA</vt:lpstr>
      <vt:lpstr>F-6C EAEPED-CF</vt:lpstr>
      <vt:lpstr>F-6d EAEPED-CSPC</vt:lpstr>
      <vt:lpstr>'ANEXO I-F1 ESFD'!Títulos_a_imprimir</vt:lpstr>
      <vt:lpstr>'F-2 InfAnaDeudaPubOP'!Títulos_a_imprimir</vt:lpstr>
      <vt:lpstr>'F-3 InfAnaObligDifFinan'!Títulos_a_imprimir</vt:lpstr>
      <vt:lpstr>'F-4 BalancePresupuestario'!Títulos_a_imprimir</vt:lpstr>
      <vt:lpstr>'F-5 EAID'!Títulos_a_imprimir</vt:lpstr>
      <vt:lpstr>'F-6a  EAEPED-COG'!Títulos_a_imprimir</vt:lpstr>
      <vt:lpstr>'F-6b EAEPED-CA'!Títulos_a_imprimir</vt:lpstr>
      <vt:lpstr>'F-6C EAEPED-CF'!Títulos_a_imprimir</vt:lpstr>
      <vt:lpstr>'F-6d EAEPED-CSPC'!Títulos_a_imprimir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2020-03-02T22:39:54Z</cp:lastPrinted>
  <dcterms:created xsi:type="dcterms:W3CDTF">2016-10-13T16:57:53Z</dcterms:created>
  <dcterms:modified xsi:type="dcterms:W3CDTF">2020-10-23T17:36:25Z</dcterms:modified>
</cp:coreProperties>
</file>